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685" yWindow="-285" windowWidth="11850" windowHeight="13125"/>
  </bookViews>
  <sheets>
    <sheet name="Financial Data" sheetId="1" r:id="rId1"/>
    <sheet name="Payment Calculation" sheetId="4" r:id="rId2"/>
  </sheets>
  <definedNames>
    <definedName name="Beg_Bal" localSheetId="1">'Payment Calculation'!$C$18:$C$377</definedName>
    <definedName name="Beg_Bal">#REF!</definedName>
    <definedName name="Data">'Payment Calculation'!$A$18:$I$377</definedName>
    <definedName name="End_Bal">'Payment Calculation'!$I$18:$I$377</definedName>
    <definedName name="Extra_Pay" localSheetId="1">'Payment Calculation'!$E$18:$E$377</definedName>
    <definedName name="Extra_Pay">#REF!</definedName>
    <definedName name="Full_Print">'Payment Calculation'!$A$1:$I$377</definedName>
    <definedName name="Header_Row">ROW('Payment Calculation'!$17:$17)</definedName>
    <definedName name="Int" localSheetId="1">'Payment Calculation'!$H$18:$H$377</definedName>
    <definedName name="Int">#REF!</definedName>
    <definedName name="Interest_Rate">'Payment Calculation'!$D$7</definedName>
    <definedName name="Last_Row" localSheetId="1">IF('Payment Calculation'!Values_Entered,Header_Row+'Payment Calculation'!Number_of_Payments,Header_Row)</definedName>
    <definedName name="Last_Row">IF(Values_Entered,Header_Row+Number_of_Payments,Header_Row)</definedName>
    <definedName name="Loan_Amount">'Payment Calculation'!$D$6</definedName>
    <definedName name="Loan_Start">'Payment Calculation'!$D$10</definedName>
    <definedName name="Loan_Years">'Payment Calculation'!$D$8</definedName>
    <definedName name="Num_Pmt_Per_Year" localSheetId="1">'Payment Calculation'!$D$9</definedName>
    <definedName name="Num_Pmt_Per_Year">#REF!</definedName>
    <definedName name="Number_of_Payments" localSheetId="1">MATCH(0.01,End_Bal,-1)+1</definedName>
    <definedName name="Number_of_Payments">MATCH(0.01,End_Bal,-1)+1</definedName>
    <definedName name="Pay_Date">'Payment Calculation'!$B$18:$B$377</definedName>
    <definedName name="Pay_Num" localSheetId="1">'Payment Calculation'!$A$18:$A$377</definedName>
    <definedName name="Pay_Num">#REF!</definedName>
    <definedName name="Payment_Date">DATE(YEAR(Loan_Start),MONTH(Loan_Start)+Payment_Number,DAY(Loan_Start))</definedName>
    <definedName name="Princ" localSheetId="1">'Payment Calculation'!$G$18:$G$377</definedName>
    <definedName name="Princ">#REF!</definedName>
    <definedName name="_xlnm.Print_Area" localSheetId="1">OFFSET(Full_Print,0,0,'Payment Calculation'!Last_Row)</definedName>
    <definedName name="Print_Area_Reset">OFFSET(Full_Print,0,0,'Payment Calculation'!Last_Row)</definedName>
    <definedName name="_xlnm.Print_Titles" localSheetId="1">'Payment Calculation'!$15:$17</definedName>
    <definedName name="Sched_Pay" localSheetId="1">'Payment Calculation'!$D$18:$D$377</definedName>
    <definedName name="Sched_Pay">#REF!</definedName>
    <definedName name="Scheduled_Extra_Payments" localSheetId="1">'Payment Calculation'!$D$11</definedName>
    <definedName name="Scheduled_Extra_Payments">#REF!</definedName>
    <definedName name="Scheduled_Interest_Rate">'Payment Calculation'!$D$7</definedName>
    <definedName name="Scheduled_Monthly_Payment" localSheetId="1">'Payment Calculation'!$H$6</definedName>
    <definedName name="Scheduled_Monthly_Payment">#REF!</definedName>
    <definedName name="Total_Interest">'Payment Calculation'!$H$10</definedName>
    <definedName name="Total_Pay" localSheetId="1">'Payment Calculation'!$F$18:$F$377</definedName>
    <definedName name="Total_Pay">#REF!</definedName>
    <definedName name="Total_Payment">Scheduled_Payment+Extra_Payment</definedName>
    <definedName name="Values_Entered" localSheetId="1">IF(Loan_Amount*Interest_Rate*Loan_Years*Loan_Start&gt;0,1,0)</definedName>
    <definedName name="Values_Entered">IF(Loan_Amount*Interest_Rate*Loan_Years*Loan_Start&gt;0,1,0)</definedName>
  </definedNames>
  <calcPr calcId="125725" iterateDelta="1E-4"/>
</workbook>
</file>

<file path=xl/calcChain.xml><?xml version="1.0" encoding="utf-8"?>
<calcChain xmlns="http://schemas.openxmlformats.org/spreadsheetml/2006/main">
  <c r="F50" i="1"/>
  <c r="H6" i="4"/>
  <c r="H7"/>
  <c r="A18"/>
  <c r="B18" s="1"/>
  <c r="C18"/>
  <c r="H18" l="1"/>
  <c r="A19"/>
  <c r="A20" s="1"/>
  <c r="D18"/>
  <c r="D19" l="1"/>
  <c r="B19"/>
  <c r="E18"/>
  <c r="F18" s="1"/>
  <c r="G18" s="1"/>
  <c r="B20"/>
  <c r="A21"/>
  <c r="D20"/>
  <c r="Q28" i="1"/>
  <c r="Q29"/>
  <c r="I18" i="4" l="1"/>
  <c r="C19" s="1"/>
  <c r="D21"/>
  <c r="B21"/>
  <c r="A22"/>
  <c r="L43" i="1"/>
  <c r="I43"/>
  <c r="H19" i="4" l="1"/>
  <c r="E19"/>
  <c r="F19" s="1"/>
  <c r="D22"/>
  <c r="B22"/>
  <c r="A23"/>
  <c r="O28" i="1"/>
  <c r="O29"/>
  <c r="O27"/>
  <c r="Q27" s="1"/>
  <c r="Q20"/>
  <c r="Q21"/>
  <c r="Q22"/>
  <c r="Q19"/>
  <c r="O20"/>
  <c r="O21"/>
  <c r="O22"/>
  <c r="O19"/>
  <c r="L28"/>
  <c r="L29"/>
  <c r="L27"/>
  <c r="L20"/>
  <c r="L21"/>
  <c r="L22"/>
  <c r="L19"/>
  <c r="B18"/>
  <c r="B40"/>
  <c r="B37"/>
  <c r="F35"/>
  <c r="E35"/>
  <c r="B39" s="1"/>
  <c r="B15"/>
  <c r="B17" s="1"/>
  <c r="F13"/>
  <c r="E13"/>
  <c r="L13"/>
  <c r="L10"/>
  <c r="I11"/>
  <c r="F53"/>
  <c r="F52"/>
  <c r="F51"/>
  <c r="F49"/>
  <c r="F47"/>
  <c r="F48" l="1"/>
  <c r="F54"/>
  <c r="G19" i="4"/>
  <c r="I19" s="1"/>
  <c r="C20" s="1"/>
  <c r="B23"/>
  <c r="A24"/>
  <c r="D23"/>
  <c r="L14" i="1"/>
  <c r="H20" i="4" l="1"/>
  <c r="E20"/>
  <c r="F20" s="1"/>
  <c r="D24"/>
  <c r="B24"/>
  <c r="A25"/>
  <c r="G20" l="1"/>
  <c r="I20" s="1"/>
  <c r="C21" s="1"/>
  <c r="E21" s="1"/>
  <c r="D25"/>
  <c r="B25"/>
  <c r="A26"/>
  <c r="H21" l="1"/>
  <c r="F21"/>
  <c r="D26"/>
  <c r="B26"/>
  <c r="A27"/>
  <c r="G21" l="1"/>
  <c r="I21" s="1"/>
  <c r="C22" s="1"/>
  <c r="B27"/>
  <c r="A28"/>
  <c r="D27"/>
  <c r="B28" l="1"/>
  <c r="A29"/>
  <c r="D28"/>
  <c r="H22"/>
  <c r="E22"/>
  <c r="D29" l="1"/>
  <c r="B29"/>
  <c r="A30"/>
  <c r="F22"/>
  <c r="G22" s="1"/>
  <c r="I22" s="1"/>
  <c r="C23" s="1"/>
  <c r="A31" l="1"/>
  <c r="B30"/>
  <c r="D30"/>
  <c r="H23"/>
  <c r="E23"/>
  <c r="F23" l="1"/>
  <c r="G23" s="1"/>
  <c r="I23" s="1"/>
  <c r="C24" s="1"/>
  <c r="B31"/>
  <c r="A32"/>
  <c r="D31"/>
  <c r="D32" l="1"/>
  <c r="A33"/>
  <c r="B32"/>
  <c r="H24"/>
  <c r="E24"/>
  <c r="F24" l="1"/>
  <c r="G24" s="1"/>
  <c r="I24" s="1"/>
  <c r="C25" s="1"/>
  <c r="D33"/>
  <c r="B33"/>
  <c r="A34"/>
  <c r="H25" l="1"/>
  <c r="E25"/>
  <c r="D34"/>
  <c r="B34"/>
  <c r="A35"/>
  <c r="B35" l="1"/>
  <c r="A36"/>
  <c r="D35"/>
  <c r="F25"/>
  <c r="G25" s="1"/>
  <c r="I25" s="1"/>
  <c r="C26" s="1"/>
  <c r="H26" l="1"/>
  <c r="E26"/>
  <c r="B36"/>
  <c r="A37"/>
  <c r="D36"/>
  <c r="D37" l="1"/>
  <c r="B37"/>
  <c r="A38"/>
  <c r="F26"/>
  <c r="G26" s="1"/>
  <c r="I26" s="1"/>
  <c r="C27" s="1"/>
  <c r="H27" l="1"/>
  <c r="E27"/>
  <c r="D38"/>
  <c r="B38"/>
  <c r="A39"/>
  <c r="F27" l="1"/>
  <c r="G27" s="1"/>
  <c r="I27" s="1"/>
  <c r="C28" s="1"/>
  <c r="B39"/>
  <c r="A40"/>
  <c r="D39"/>
  <c r="H28" l="1"/>
  <c r="E28"/>
  <c r="D40"/>
  <c r="B40"/>
  <c r="A41"/>
  <c r="F28" l="1"/>
  <c r="G28" s="1"/>
  <c r="I28" s="1"/>
  <c r="C29" s="1"/>
  <c r="D41"/>
  <c r="B41"/>
  <c r="A42"/>
  <c r="D42" l="1"/>
  <c r="B42"/>
  <c r="A43"/>
  <c r="H29"/>
  <c r="E29"/>
  <c r="F29" l="1"/>
  <c r="G29" s="1"/>
  <c r="I29" s="1"/>
  <c r="C30" s="1"/>
  <c r="B43"/>
  <c r="A44"/>
  <c r="D43"/>
  <c r="B44" l="1"/>
  <c r="A45"/>
  <c r="D44"/>
  <c r="H30"/>
  <c r="E30"/>
  <c r="D45" l="1"/>
  <c r="B45"/>
  <c r="A46"/>
  <c r="F30"/>
  <c r="G30" s="1"/>
  <c r="I30" s="1"/>
  <c r="C31" s="1"/>
  <c r="A47" l="1"/>
  <c r="D46"/>
  <c r="B46"/>
  <c r="E31"/>
  <c r="H31"/>
  <c r="F31" l="1"/>
  <c r="G31" s="1"/>
  <c r="I31" s="1"/>
  <c r="C32" s="1"/>
  <c r="B47"/>
  <c r="A48"/>
  <c r="D47"/>
  <c r="D48" l="1"/>
  <c r="A49"/>
  <c r="B48"/>
  <c r="H32"/>
  <c r="E32"/>
  <c r="F32" l="1"/>
  <c r="G32" s="1"/>
  <c r="I32" s="1"/>
  <c r="C33" s="1"/>
  <c r="D49"/>
  <c r="B49"/>
  <c r="A50"/>
  <c r="H33" l="1"/>
  <c r="E33"/>
  <c r="D50"/>
  <c r="B50"/>
  <c r="A51"/>
  <c r="F33" l="1"/>
  <c r="G33" s="1"/>
  <c r="I33" s="1"/>
  <c r="C34" s="1"/>
  <c r="B51"/>
  <c r="A52"/>
  <c r="D51"/>
  <c r="B52" l="1"/>
  <c r="A53"/>
  <c r="D52"/>
  <c r="H34"/>
  <c r="E34"/>
  <c r="D53" l="1"/>
  <c r="B53"/>
  <c r="A54"/>
  <c r="F34"/>
  <c r="G34" s="1"/>
  <c r="I34" s="1"/>
  <c r="C35" s="1"/>
  <c r="H35" l="1"/>
  <c r="E35"/>
  <c r="D54"/>
  <c r="B54"/>
  <c r="A55"/>
  <c r="F35" l="1"/>
  <c r="G35" s="1"/>
  <c r="I35" s="1"/>
  <c r="C36" s="1"/>
  <c r="B55"/>
  <c r="A56"/>
  <c r="D55"/>
  <c r="H36" l="1"/>
  <c r="E36"/>
  <c r="D56"/>
  <c r="B56"/>
  <c r="A57"/>
  <c r="D57" l="1"/>
  <c r="B57"/>
  <c r="A58"/>
  <c r="F36"/>
  <c r="G36" s="1"/>
  <c r="I36" s="1"/>
  <c r="C37" s="1"/>
  <c r="D58" l="1"/>
  <c r="B58"/>
  <c r="A59"/>
  <c r="H37"/>
  <c r="E37"/>
  <c r="F37" l="1"/>
  <c r="G37" s="1"/>
  <c r="I37" s="1"/>
  <c r="C38" s="1"/>
  <c r="B59"/>
  <c r="A60"/>
  <c r="D59"/>
  <c r="H38" l="1"/>
  <c r="E38"/>
  <c r="B60"/>
  <c r="A61"/>
  <c r="D60"/>
  <c r="F38" l="1"/>
  <c r="G38" s="1"/>
  <c r="I38" s="1"/>
  <c r="C39" s="1"/>
  <c r="D61"/>
  <c r="B61"/>
  <c r="A62"/>
  <c r="A63" l="1"/>
  <c r="B62"/>
  <c r="D62"/>
  <c r="H39"/>
  <c r="E39"/>
  <c r="F39" l="1"/>
  <c r="G39" s="1"/>
  <c r="I39" s="1"/>
  <c r="C40" s="1"/>
  <c r="B63"/>
  <c r="A64"/>
  <c r="D63"/>
  <c r="H40" l="1"/>
  <c r="E40"/>
  <c r="D64"/>
  <c r="A65"/>
  <c r="B64"/>
  <c r="D65" l="1"/>
  <c r="B65"/>
  <c r="A66"/>
  <c r="F40"/>
  <c r="G40" s="1"/>
  <c r="I40" s="1"/>
  <c r="C41" s="1"/>
  <c r="H41" l="1"/>
  <c r="E41"/>
  <c r="D66"/>
  <c r="B66"/>
  <c r="A67"/>
  <c r="B67" l="1"/>
  <c r="A68"/>
  <c r="D67"/>
  <c r="F41"/>
  <c r="G41" s="1"/>
  <c r="I41" s="1"/>
  <c r="C42" s="1"/>
  <c r="H42" l="1"/>
  <c r="E42"/>
  <c r="B68"/>
  <c r="A69"/>
  <c r="D68"/>
  <c r="D69" l="1"/>
  <c r="B69"/>
  <c r="A70"/>
  <c r="F42"/>
  <c r="G42" s="1"/>
  <c r="I42" s="1"/>
  <c r="C43" s="1"/>
  <c r="H43" l="1"/>
  <c r="E43"/>
  <c r="D70"/>
  <c r="B70"/>
  <c r="A71"/>
  <c r="F43" l="1"/>
  <c r="G43" s="1"/>
  <c r="I43" s="1"/>
  <c r="C44" s="1"/>
  <c r="B71"/>
  <c r="A72"/>
  <c r="D71"/>
  <c r="H44" l="1"/>
  <c r="E44"/>
  <c r="D72"/>
  <c r="B72"/>
  <c r="A73"/>
  <c r="F44" l="1"/>
  <c r="G44" s="1"/>
  <c r="I44" s="1"/>
  <c r="C45" s="1"/>
  <c r="D73"/>
  <c r="B73"/>
  <c r="A74"/>
  <c r="H45" l="1"/>
  <c r="E45"/>
  <c r="D74"/>
  <c r="B74"/>
  <c r="A75"/>
  <c r="F45" l="1"/>
  <c r="G45" s="1"/>
  <c r="I45" s="1"/>
  <c r="C46" s="1"/>
  <c r="B75"/>
  <c r="A76"/>
  <c r="D75"/>
  <c r="B76" l="1"/>
  <c r="A77"/>
  <c r="D76"/>
  <c r="H46"/>
  <c r="E46"/>
  <c r="D77" l="1"/>
  <c r="B77"/>
  <c r="A78"/>
  <c r="F46"/>
  <c r="G46" s="1"/>
  <c r="I46" s="1"/>
  <c r="C47" s="1"/>
  <c r="H47" l="1"/>
  <c r="E47"/>
  <c r="A79"/>
  <c r="D78"/>
  <c r="B78"/>
  <c r="B79" l="1"/>
  <c r="A80"/>
  <c r="D79"/>
  <c r="F47"/>
  <c r="G47" s="1"/>
  <c r="I47" s="1"/>
  <c r="C48" s="1"/>
  <c r="H48" l="1"/>
  <c r="E48"/>
  <c r="D80"/>
  <c r="A81"/>
  <c r="B80"/>
  <c r="D81" l="1"/>
  <c r="B81"/>
  <c r="A82"/>
  <c r="F48"/>
  <c r="G48" s="1"/>
  <c r="I48" s="1"/>
  <c r="C49" s="1"/>
  <c r="D82" l="1"/>
  <c r="B82"/>
  <c r="A83"/>
  <c r="H49"/>
  <c r="E49"/>
  <c r="F49" l="1"/>
  <c r="G49" s="1"/>
  <c r="I49" s="1"/>
  <c r="C50" s="1"/>
  <c r="B83"/>
  <c r="A84"/>
  <c r="D83"/>
  <c r="B84" l="1"/>
  <c r="A85"/>
  <c r="D84"/>
  <c r="H50"/>
  <c r="E50"/>
  <c r="D85" l="1"/>
  <c r="B85"/>
  <c r="A86"/>
  <c r="F50"/>
  <c r="G50" s="1"/>
  <c r="I50" s="1"/>
  <c r="C51" s="1"/>
  <c r="H51" l="1"/>
  <c r="E51"/>
  <c r="D86"/>
  <c r="B86"/>
  <c r="A87"/>
  <c r="F51" l="1"/>
  <c r="G51" s="1"/>
  <c r="I51" s="1"/>
  <c r="C52" s="1"/>
  <c r="B87"/>
  <c r="A88"/>
  <c r="D87"/>
  <c r="H52" l="1"/>
  <c r="E52"/>
  <c r="D88"/>
  <c r="B88"/>
  <c r="A89"/>
  <c r="F52" l="1"/>
  <c r="G52" s="1"/>
  <c r="I52" s="1"/>
  <c r="C53" s="1"/>
  <c r="D89"/>
  <c r="B89"/>
  <c r="A90"/>
  <c r="D90" l="1"/>
  <c r="B90"/>
  <c r="A91"/>
  <c r="H53"/>
  <c r="E53"/>
  <c r="F53" l="1"/>
  <c r="G53" s="1"/>
  <c r="I53" s="1"/>
  <c r="C54" s="1"/>
  <c r="B91"/>
  <c r="A92"/>
  <c r="D91"/>
  <c r="H54" l="1"/>
  <c r="E54"/>
  <c r="B92"/>
  <c r="A93"/>
  <c r="D92"/>
  <c r="F54" l="1"/>
  <c r="G54" s="1"/>
  <c r="I54" s="1"/>
  <c r="C55" s="1"/>
  <c r="D93"/>
  <c r="B93"/>
  <c r="A94"/>
  <c r="A95" l="1"/>
  <c r="B94"/>
  <c r="D94"/>
  <c r="H55"/>
  <c r="E55"/>
  <c r="F55" l="1"/>
  <c r="G55" s="1"/>
  <c r="I55" s="1"/>
  <c r="C56" s="1"/>
  <c r="B95"/>
  <c r="A96"/>
  <c r="D95"/>
  <c r="H56" l="1"/>
  <c r="E56"/>
  <c r="D96"/>
  <c r="A97"/>
  <c r="B96"/>
  <c r="F56" l="1"/>
  <c r="G56" s="1"/>
  <c r="I56" s="1"/>
  <c r="C57" s="1"/>
  <c r="D97"/>
  <c r="B97"/>
  <c r="A98"/>
  <c r="H57" l="1"/>
  <c r="E57"/>
  <c r="D98"/>
  <c r="B98"/>
  <c r="A99"/>
  <c r="B99" l="1"/>
  <c r="A100"/>
  <c r="D99"/>
  <c r="F57"/>
  <c r="G57" s="1"/>
  <c r="I57" s="1"/>
  <c r="C58" s="1"/>
  <c r="H58" l="1"/>
  <c r="E58"/>
  <c r="B100"/>
  <c r="A101"/>
  <c r="D100"/>
  <c r="F58" l="1"/>
  <c r="G58" s="1"/>
  <c r="I58" s="1"/>
  <c r="C59" s="1"/>
  <c r="D101"/>
  <c r="B101"/>
  <c r="A102"/>
  <c r="H59" l="1"/>
  <c r="E59"/>
  <c r="D102"/>
  <c r="B102"/>
  <c r="A103"/>
  <c r="F59" l="1"/>
  <c r="G59" s="1"/>
  <c r="I59" s="1"/>
  <c r="C60" s="1"/>
  <c r="B103"/>
  <c r="A104"/>
  <c r="D103"/>
  <c r="D104" l="1"/>
  <c r="B104"/>
  <c r="A105"/>
  <c r="H60"/>
  <c r="E60"/>
  <c r="D105" l="1"/>
  <c r="B105"/>
  <c r="A106"/>
  <c r="F60"/>
  <c r="G60" s="1"/>
  <c r="I60" s="1"/>
  <c r="C61" s="1"/>
  <c r="H61" l="1"/>
  <c r="E61"/>
  <c r="D106"/>
  <c r="B106"/>
  <c r="A107"/>
  <c r="B107" l="1"/>
  <c r="A108"/>
  <c r="D107"/>
  <c r="F61"/>
  <c r="G61" s="1"/>
  <c r="I61" s="1"/>
  <c r="C62" s="1"/>
  <c r="H62" l="1"/>
  <c r="E62"/>
  <c r="B108"/>
  <c r="A109"/>
  <c r="D108"/>
  <c r="D109" l="1"/>
  <c r="B109"/>
  <c r="A110"/>
  <c r="F62"/>
  <c r="G62" s="1"/>
  <c r="I62" s="1"/>
  <c r="C63" s="1"/>
  <c r="H63" l="1"/>
  <c r="E63"/>
  <c r="A111"/>
  <c r="D110"/>
  <c r="B110"/>
  <c r="B111" l="1"/>
  <c r="A112"/>
  <c r="D111"/>
  <c r="F63"/>
  <c r="G63" s="1"/>
  <c r="I63" s="1"/>
  <c r="C64" s="1"/>
  <c r="H64" l="1"/>
  <c r="E64"/>
  <c r="D112"/>
  <c r="A113"/>
  <c r="B112"/>
  <c r="D113" l="1"/>
  <c r="B113"/>
  <c r="A114"/>
  <c r="F64"/>
  <c r="G64" s="1"/>
  <c r="I64" s="1"/>
  <c r="C65" s="1"/>
  <c r="H65" l="1"/>
  <c r="E65"/>
  <c r="D114"/>
  <c r="B114"/>
  <c r="A115"/>
  <c r="F65" l="1"/>
  <c r="G65" s="1"/>
  <c r="I65" s="1"/>
  <c r="C66" s="1"/>
  <c r="B115"/>
  <c r="A116"/>
  <c r="D115"/>
  <c r="B116" l="1"/>
  <c r="A117"/>
  <c r="D116"/>
  <c r="H66"/>
  <c r="E66"/>
  <c r="D117" l="1"/>
  <c r="B117"/>
  <c r="A118"/>
  <c r="F66"/>
  <c r="G66" s="1"/>
  <c r="I66" s="1"/>
  <c r="C67" s="1"/>
  <c r="H67" l="1"/>
  <c r="E67"/>
  <c r="D118"/>
  <c r="B118"/>
  <c r="A119"/>
  <c r="F67" l="1"/>
  <c r="G67" s="1"/>
  <c r="I67" s="1"/>
  <c r="C68" s="1"/>
  <c r="D119"/>
  <c r="B119"/>
  <c r="A120"/>
  <c r="H68" l="1"/>
  <c r="E68"/>
  <c r="A121"/>
  <c r="D120"/>
  <c r="B120"/>
  <c r="F68" l="1"/>
  <c r="G68" s="1"/>
  <c r="I68" s="1"/>
  <c r="C69" s="1"/>
  <c r="B121"/>
  <c r="A122"/>
  <c r="D121"/>
  <c r="H69" l="1"/>
  <c r="E69"/>
  <c r="B122"/>
  <c r="A123"/>
  <c r="D122"/>
  <c r="F69" l="1"/>
  <c r="G69" s="1"/>
  <c r="I69" s="1"/>
  <c r="C70" s="1"/>
  <c r="D123"/>
  <c r="A124"/>
  <c r="B123"/>
  <c r="H70" l="1"/>
  <c r="E70"/>
  <c r="A125"/>
  <c r="D124"/>
  <c r="B124"/>
  <c r="F70" l="1"/>
  <c r="G70" s="1"/>
  <c r="I70" s="1"/>
  <c r="C71" s="1"/>
  <c r="B125"/>
  <c r="A126"/>
  <c r="D125"/>
  <c r="H71" l="1"/>
  <c r="E71"/>
  <c r="D126"/>
  <c r="A127"/>
  <c r="B126"/>
  <c r="D127" l="1"/>
  <c r="A128"/>
  <c r="B127"/>
  <c r="F71"/>
  <c r="G71" s="1"/>
  <c r="I71" s="1"/>
  <c r="C72" s="1"/>
  <c r="H72" l="1"/>
  <c r="E72"/>
  <c r="B128"/>
  <c r="A129"/>
  <c r="D128"/>
  <c r="F72" l="1"/>
  <c r="G72" s="1"/>
  <c r="I72" s="1"/>
  <c r="C73" s="1"/>
  <c r="B129"/>
  <c r="A130"/>
  <c r="D129"/>
  <c r="H73" l="1"/>
  <c r="E73"/>
  <c r="D130"/>
  <c r="A131"/>
  <c r="B130"/>
  <c r="F73" l="1"/>
  <c r="G73" s="1"/>
  <c r="I73" s="1"/>
  <c r="C74" s="1"/>
  <c r="D131"/>
  <c r="B131"/>
  <c r="A132"/>
  <c r="H74" l="1"/>
  <c r="E74"/>
  <c r="B132"/>
  <c r="A133"/>
  <c r="D132"/>
  <c r="F74" l="1"/>
  <c r="G74" s="1"/>
  <c r="I74" s="1"/>
  <c r="C75" s="1"/>
  <c r="B133"/>
  <c r="A134"/>
  <c r="D133"/>
  <c r="H75" l="1"/>
  <c r="E75"/>
  <c r="D134"/>
  <c r="B134"/>
  <c r="A135"/>
  <c r="D135" l="1"/>
  <c r="B135"/>
  <c r="A136"/>
  <c r="F75"/>
  <c r="G75" s="1"/>
  <c r="I75" s="1"/>
  <c r="C76" s="1"/>
  <c r="H76" l="1"/>
  <c r="E76"/>
  <c r="B136"/>
  <c r="A137"/>
  <c r="D136"/>
  <c r="F76" l="1"/>
  <c r="G76" s="1"/>
  <c r="I76" s="1"/>
  <c r="C77" s="1"/>
  <c r="B137"/>
  <c r="A138"/>
  <c r="D137"/>
  <c r="H77" l="1"/>
  <c r="E77"/>
  <c r="D138"/>
  <c r="B138"/>
  <c r="A139"/>
  <c r="D139" l="1"/>
  <c r="B139"/>
  <c r="A140"/>
  <c r="F77"/>
  <c r="G77" s="1"/>
  <c r="I77" s="1"/>
  <c r="C78" s="1"/>
  <c r="H78" l="1"/>
  <c r="E78"/>
  <c r="B140"/>
  <c r="A141"/>
  <c r="D140"/>
  <c r="F78" l="1"/>
  <c r="G78" s="1"/>
  <c r="I78" s="1"/>
  <c r="C79" s="1"/>
  <c r="B141"/>
  <c r="A142"/>
  <c r="D141"/>
  <c r="H79" l="1"/>
  <c r="E79"/>
  <c r="D142"/>
  <c r="B142"/>
  <c r="A143"/>
  <c r="F79" l="1"/>
  <c r="G79" s="1"/>
  <c r="I79" s="1"/>
  <c r="C80" s="1"/>
  <c r="D143"/>
  <c r="B143"/>
  <c r="A144"/>
  <c r="H80" l="1"/>
  <c r="E80"/>
  <c r="B144"/>
  <c r="A145"/>
  <c r="D144"/>
  <c r="F80" l="1"/>
  <c r="G80" s="1"/>
  <c r="I80" s="1"/>
  <c r="C81" s="1"/>
  <c r="B145"/>
  <c r="A146"/>
  <c r="D145"/>
  <c r="H81" l="1"/>
  <c r="E81"/>
  <c r="D146"/>
  <c r="A147"/>
  <c r="B146"/>
  <c r="F81" l="1"/>
  <c r="G81" s="1"/>
  <c r="I81" s="1"/>
  <c r="C82" s="1"/>
  <c r="D147"/>
  <c r="A148"/>
  <c r="B147"/>
  <c r="H82" l="1"/>
  <c r="E82"/>
  <c r="B148"/>
  <c r="A149"/>
  <c r="D148"/>
  <c r="F82" l="1"/>
  <c r="G82" s="1"/>
  <c r="I82" s="1"/>
  <c r="C83" s="1"/>
  <c r="B149"/>
  <c r="A150"/>
  <c r="D149"/>
  <c r="H83" l="1"/>
  <c r="E83"/>
  <c r="D150"/>
  <c r="B150"/>
  <c r="A151"/>
  <c r="D151" l="1"/>
  <c r="B151"/>
  <c r="A152"/>
  <c r="F83"/>
  <c r="G83" s="1"/>
  <c r="I83" s="1"/>
  <c r="C84" s="1"/>
  <c r="H84" l="1"/>
  <c r="E84"/>
  <c r="B152"/>
  <c r="A153"/>
  <c r="D152"/>
  <c r="F84" l="1"/>
  <c r="G84" s="1"/>
  <c r="I84" s="1"/>
  <c r="C85" s="1"/>
  <c r="B153"/>
  <c r="A154"/>
  <c r="D153"/>
  <c r="D154" l="1"/>
  <c r="B154"/>
  <c r="A155"/>
  <c r="H85"/>
  <c r="E85"/>
  <c r="D155" l="1"/>
  <c r="B155"/>
  <c r="A156"/>
  <c r="F85"/>
  <c r="G85" s="1"/>
  <c r="I85" s="1"/>
  <c r="C86" s="1"/>
  <c r="B156" l="1"/>
  <c r="A157"/>
  <c r="D156"/>
  <c r="H86"/>
  <c r="E86"/>
  <c r="F86" l="1"/>
  <c r="G86" s="1"/>
  <c r="I86" s="1"/>
  <c r="C87" s="1"/>
  <c r="B157"/>
  <c r="A158"/>
  <c r="D157"/>
  <c r="H87" l="1"/>
  <c r="E87"/>
  <c r="D158"/>
  <c r="B158"/>
  <c r="A159"/>
  <c r="D159" l="1"/>
  <c r="B159"/>
  <c r="A160"/>
  <c r="F87"/>
  <c r="G87" s="1"/>
  <c r="I87" s="1"/>
  <c r="C88" s="1"/>
  <c r="H88" l="1"/>
  <c r="E88"/>
  <c r="B160"/>
  <c r="A161"/>
  <c r="D160"/>
  <c r="F88" l="1"/>
  <c r="G88" s="1"/>
  <c r="I88" s="1"/>
  <c r="C89" s="1"/>
  <c r="B161"/>
  <c r="A162"/>
  <c r="D161"/>
  <c r="H89" l="1"/>
  <c r="E89"/>
  <c r="D162"/>
  <c r="A163"/>
  <c r="B162"/>
  <c r="D163" l="1"/>
  <c r="A164"/>
  <c r="B163"/>
  <c r="F89"/>
  <c r="G89" s="1"/>
  <c r="I89" s="1"/>
  <c r="C90" s="1"/>
  <c r="H90" l="1"/>
  <c r="E90"/>
  <c r="B164"/>
  <c r="A165"/>
  <c r="D164"/>
  <c r="F90" l="1"/>
  <c r="G90" s="1"/>
  <c r="I90" s="1"/>
  <c r="C91" s="1"/>
  <c r="B165"/>
  <c r="A166"/>
  <c r="D165"/>
  <c r="H91" l="1"/>
  <c r="E91"/>
  <c r="D166"/>
  <c r="B166"/>
  <c r="A167"/>
  <c r="D167" l="1"/>
  <c r="B167"/>
  <c r="A168"/>
  <c r="F91"/>
  <c r="G91" s="1"/>
  <c r="I91" s="1"/>
  <c r="C92" s="1"/>
  <c r="H92" l="1"/>
  <c r="E92"/>
  <c r="B168"/>
  <c r="A169"/>
  <c r="D168"/>
  <c r="F92" l="1"/>
  <c r="G92" s="1"/>
  <c r="I92" s="1"/>
  <c r="C93" s="1"/>
  <c r="B169"/>
  <c r="A170"/>
  <c r="D169"/>
  <c r="H93" l="1"/>
  <c r="E93"/>
  <c r="D170"/>
  <c r="B170"/>
  <c r="A171"/>
  <c r="D171" l="1"/>
  <c r="B171"/>
  <c r="A172"/>
  <c r="F93"/>
  <c r="G93" s="1"/>
  <c r="I93" s="1"/>
  <c r="C94" s="1"/>
  <c r="H94" l="1"/>
  <c r="E94"/>
  <c r="B172"/>
  <c r="A173"/>
  <c r="D172"/>
  <c r="F94" l="1"/>
  <c r="G94" s="1"/>
  <c r="I94" s="1"/>
  <c r="C95" s="1"/>
  <c r="B173"/>
  <c r="A174"/>
  <c r="D173"/>
  <c r="H95" l="1"/>
  <c r="E95"/>
  <c r="D174"/>
  <c r="B174"/>
  <c r="A175"/>
  <c r="F95" l="1"/>
  <c r="G95" s="1"/>
  <c r="I95" s="1"/>
  <c r="C96" s="1"/>
  <c r="D175"/>
  <c r="B175"/>
  <c r="A176"/>
  <c r="B176" l="1"/>
  <c r="A177"/>
  <c r="D176"/>
  <c r="H96"/>
  <c r="E96"/>
  <c r="F96" l="1"/>
  <c r="G96" s="1"/>
  <c r="I96" s="1"/>
  <c r="C97" s="1"/>
  <c r="B177"/>
  <c r="A178"/>
  <c r="D177"/>
  <c r="B178" l="1"/>
  <c r="D178"/>
  <c r="A179"/>
  <c r="E97"/>
  <c r="H97"/>
  <c r="F97" l="1"/>
  <c r="G97" s="1"/>
  <c r="I97" s="1"/>
  <c r="C98" s="1"/>
  <c r="D179"/>
  <c r="A180"/>
  <c r="B179"/>
  <c r="H98" l="1"/>
  <c r="E98"/>
  <c r="A181"/>
  <c r="D180"/>
  <c r="B180"/>
  <c r="B181" l="1"/>
  <c r="A182"/>
  <c r="D181"/>
  <c r="F98"/>
  <c r="G98" s="1"/>
  <c r="I98" s="1"/>
  <c r="C99" s="1"/>
  <c r="H99" l="1"/>
  <c r="E99"/>
  <c r="D182"/>
  <c r="A183"/>
  <c r="B182"/>
  <c r="D183" l="1"/>
  <c r="A184"/>
  <c r="B183"/>
  <c r="F99"/>
  <c r="G99" s="1"/>
  <c r="I99" s="1"/>
  <c r="C100" s="1"/>
  <c r="H100" l="1"/>
  <c r="E100"/>
  <c r="B184"/>
  <c r="A185"/>
  <c r="D184"/>
  <c r="F100" l="1"/>
  <c r="G100" s="1"/>
  <c r="I100" s="1"/>
  <c r="C101" s="1"/>
  <c r="B185"/>
  <c r="A186"/>
  <c r="D185"/>
  <c r="E101" l="1"/>
  <c r="H101"/>
  <c r="B186"/>
  <c r="A187"/>
  <c r="D186"/>
  <c r="F101" l="1"/>
  <c r="G101" s="1"/>
  <c r="I101"/>
  <c r="C102" s="1"/>
  <c r="D187"/>
  <c r="B187"/>
  <c r="A188"/>
  <c r="D188" l="1"/>
  <c r="B188"/>
  <c r="A189"/>
  <c r="H102"/>
  <c r="E102"/>
  <c r="I102" l="1"/>
  <c r="C103" s="1"/>
  <c r="F102"/>
  <c r="G102" s="1"/>
  <c r="B189"/>
  <c r="A190"/>
  <c r="D189"/>
  <c r="H103" l="1"/>
  <c r="E103"/>
  <c r="B190"/>
  <c r="A191"/>
  <c r="D190"/>
  <c r="D191" l="1"/>
  <c r="A192"/>
  <c r="B191"/>
  <c r="I103"/>
  <c r="C104" s="1"/>
  <c r="F103"/>
  <c r="G103" s="1"/>
  <c r="E104" l="1"/>
  <c r="H104"/>
  <c r="D192"/>
  <c r="B192"/>
  <c r="A193"/>
  <c r="B193" l="1"/>
  <c r="A194"/>
  <c r="D193"/>
  <c r="F104"/>
  <c r="G104" s="1"/>
  <c r="I104"/>
  <c r="C105" s="1"/>
  <c r="B194" l="1"/>
  <c r="A195"/>
  <c r="D194"/>
  <c r="H105"/>
  <c r="E105"/>
  <c r="F105" l="1"/>
  <c r="G105" s="1"/>
  <c r="I105"/>
  <c r="C106" s="1"/>
  <c r="D195"/>
  <c r="B195"/>
  <c r="A196"/>
  <c r="H106" l="1"/>
  <c r="E106"/>
  <c r="D196"/>
  <c r="A197"/>
  <c r="B196"/>
  <c r="F106" l="1"/>
  <c r="G106" s="1"/>
  <c r="I106"/>
  <c r="C107" s="1"/>
  <c r="B197"/>
  <c r="A198"/>
  <c r="D197"/>
  <c r="H107" l="1"/>
  <c r="E107"/>
  <c r="B198"/>
  <c r="A199"/>
  <c r="D198"/>
  <c r="F107" l="1"/>
  <c r="G107" s="1"/>
  <c r="I107"/>
  <c r="C108" s="1"/>
  <c r="D199"/>
  <c r="B199"/>
  <c r="A200"/>
  <c r="H108" l="1"/>
  <c r="E108"/>
  <c r="D200"/>
  <c r="B200"/>
  <c r="A201"/>
  <c r="B201" l="1"/>
  <c r="A202"/>
  <c r="D201"/>
  <c r="I108"/>
  <c r="C109" s="1"/>
  <c r="F108"/>
  <c r="G108" s="1"/>
  <c r="B202" l="1"/>
  <c r="A203"/>
  <c r="D202"/>
  <c r="H109"/>
  <c r="E109"/>
  <c r="F109" l="1"/>
  <c r="G109" s="1"/>
  <c r="I109"/>
  <c r="C110" s="1"/>
  <c r="D203"/>
  <c r="B203"/>
  <c r="A204"/>
  <c r="D204" l="1"/>
  <c r="B204"/>
  <c r="A205"/>
  <c r="H110"/>
  <c r="E110"/>
  <c r="F110" l="1"/>
  <c r="G110" s="1"/>
  <c r="I110"/>
  <c r="C111" s="1"/>
  <c r="B205"/>
  <c r="A206"/>
  <c r="D205"/>
  <c r="H111" l="1"/>
  <c r="E111"/>
  <c r="B206"/>
  <c r="A207"/>
  <c r="D206"/>
  <c r="D207" l="1"/>
  <c r="A208"/>
  <c r="B207"/>
  <c r="F111"/>
  <c r="G111" s="1"/>
  <c r="I111"/>
  <c r="C112" s="1"/>
  <c r="H112" l="1"/>
  <c r="E112"/>
  <c r="D208"/>
  <c r="B208"/>
  <c r="A209"/>
  <c r="B209" l="1"/>
  <c r="A210"/>
  <c r="D209"/>
  <c r="F112"/>
  <c r="G112" s="1"/>
  <c r="I112"/>
  <c r="C113" s="1"/>
  <c r="H113" l="1"/>
  <c r="E113"/>
  <c r="B210"/>
  <c r="A211"/>
  <c r="D210"/>
  <c r="D211" l="1"/>
  <c r="B211"/>
  <c r="A212"/>
  <c r="F113"/>
  <c r="G113" s="1"/>
  <c r="I113"/>
  <c r="C114" s="1"/>
  <c r="H114" l="1"/>
  <c r="E114"/>
  <c r="D212"/>
  <c r="A213"/>
  <c r="B212"/>
  <c r="F114" l="1"/>
  <c r="G114" s="1"/>
  <c r="I114"/>
  <c r="C115" s="1"/>
  <c r="B213"/>
  <c r="A214"/>
  <c r="D213"/>
  <c r="H115" l="1"/>
  <c r="E115"/>
  <c r="B214"/>
  <c r="A215"/>
  <c r="D214"/>
  <c r="D215" l="1"/>
  <c r="A216"/>
  <c r="B215"/>
  <c r="I115"/>
  <c r="C116" s="1"/>
  <c r="F115"/>
  <c r="G115" s="1"/>
  <c r="H116" l="1"/>
  <c r="E116"/>
  <c r="B216"/>
  <c r="D216"/>
  <c r="A217"/>
  <c r="I116" l="1"/>
  <c r="C117" s="1"/>
  <c r="F116"/>
  <c r="G116" s="1"/>
  <c r="B217"/>
  <c r="A218"/>
  <c r="D217"/>
  <c r="H117" l="1"/>
  <c r="E117"/>
  <c r="D218"/>
  <c r="A219"/>
  <c r="B218"/>
  <c r="D219" l="1"/>
  <c r="B219"/>
  <c r="A220"/>
  <c r="I117"/>
  <c r="C118" s="1"/>
  <c r="F117"/>
  <c r="G117" s="1"/>
  <c r="H118" l="1"/>
  <c r="E118"/>
  <c r="B220"/>
  <c r="D220"/>
  <c r="A221"/>
  <c r="F118" l="1"/>
  <c r="G118" s="1"/>
  <c r="I118"/>
  <c r="C119" s="1"/>
  <c r="B221"/>
  <c r="A222"/>
  <c r="D221"/>
  <c r="B222" l="1"/>
  <c r="D222"/>
  <c r="A223"/>
  <c r="H119"/>
  <c r="E119"/>
  <c r="I119" l="1"/>
  <c r="C120" s="1"/>
  <c r="F119"/>
  <c r="G119" s="1"/>
  <c r="D223"/>
  <c r="B223"/>
  <c r="A224"/>
  <c r="E120" l="1"/>
  <c r="H120"/>
  <c r="D224"/>
  <c r="A225"/>
  <c r="B224"/>
  <c r="I120" l="1"/>
  <c r="C121" s="1"/>
  <c r="F120"/>
  <c r="G120" s="1"/>
  <c r="B225"/>
  <c r="A226"/>
  <c r="D225"/>
  <c r="H121" l="1"/>
  <c r="E121"/>
  <c r="B226"/>
  <c r="A227"/>
  <c r="D226"/>
  <c r="D227" l="1"/>
  <c r="A228"/>
  <c r="B227"/>
  <c r="F121"/>
  <c r="G121" s="1"/>
  <c r="I121"/>
  <c r="C122" s="1"/>
  <c r="A229" l="1"/>
  <c r="D228"/>
  <c r="B228"/>
  <c r="H122"/>
  <c r="E122"/>
  <c r="B229" l="1"/>
  <c r="A230"/>
  <c r="D229"/>
  <c r="F122"/>
  <c r="G122" s="1"/>
  <c r="I122"/>
  <c r="C123" s="1"/>
  <c r="E123" l="1"/>
  <c r="H123"/>
  <c r="D230"/>
  <c r="A231"/>
  <c r="B230"/>
  <c r="D231" l="1"/>
  <c r="A232"/>
  <c r="B231"/>
  <c r="I123"/>
  <c r="C124" s="1"/>
  <c r="F123"/>
  <c r="G123" s="1"/>
  <c r="B232" l="1"/>
  <c r="A233"/>
  <c r="D232"/>
  <c r="H124"/>
  <c r="E124"/>
  <c r="B233" l="1"/>
  <c r="A234"/>
  <c r="D233"/>
  <c r="F124"/>
  <c r="G124" s="1"/>
  <c r="I124"/>
  <c r="C125" s="1"/>
  <c r="H125" l="1"/>
  <c r="E125"/>
  <c r="D234"/>
  <c r="A235"/>
  <c r="B234"/>
  <c r="D235" l="1"/>
  <c r="B235"/>
  <c r="A236"/>
  <c r="I125"/>
  <c r="C126" s="1"/>
  <c r="F125"/>
  <c r="G125" s="1"/>
  <c r="B236" l="1"/>
  <c r="D236"/>
  <c r="A237"/>
  <c r="H126"/>
  <c r="E126"/>
  <c r="B237" l="1"/>
  <c r="A238"/>
  <c r="D237"/>
  <c r="F126"/>
  <c r="G126" s="1"/>
  <c r="I126"/>
  <c r="C127" s="1"/>
  <c r="H127" l="1"/>
  <c r="E127"/>
  <c r="B238"/>
  <c r="A239"/>
  <c r="D238"/>
  <c r="D239" l="1"/>
  <c r="B239"/>
  <c r="A240"/>
  <c r="F127"/>
  <c r="G127" s="1"/>
  <c r="I127"/>
  <c r="C128" s="1"/>
  <c r="E128" l="1"/>
  <c r="H128"/>
  <c r="D240"/>
  <c r="B240"/>
  <c r="A241"/>
  <c r="B241" l="1"/>
  <c r="A242"/>
  <c r="D241"/>
  <c r="F128"/>
  <c r="G128" s="1"/>
  <c r="I128"/>
  <c r="C129" s="1"/>
  <c r="H129" l="1"/>
  <c r="E129"/>
  <c r="B242"/>
  <c r="A243"/>
  <c r="D242"/>
  <c r="F129" l="1"/>
  <c r="G129" s="1"/>
  <c r="I129"/>
  <c r="C130" s="1"/>
  <c r="D243"/>
  <c r="B243"/>
  <c r="A244"/>
  <c r="H130" l="1"/>
  <c r="E130"/>
  <c r="D244"/>
  <c r="B244"/>
  <c r="A245"/>
  <c r="F130" l="1"/>
  <c r="G130" s="1"/>
  <c r="I130"/>
  <c r="C131" s="1"/>
  <c r="B245"/>
  <c r="A246"/>
  <c r="D245"/>
  <c r="B246" l="1"/>
  <c r="A247"/>
  <c r="D246"/>
  <c r="H131"/>
  <c r="E131"/>
  <c r="F131" l="1"/>
  <c r="G131" s="1"/>
  <c r="I131"/>
  <c r="C132" s="1"/>
  <c r="D247"/>
  <c r="B247"/>
  <c r="A248"/>
  <c r="D248" l="1"/>
  <c r="B248"/>
  <c r="A249"/>
  <c r="H132"/>
  <c r="E132"/>
  <c r="B249" l="1"/>
  <c r="A250"/>
  <c r="D249"/>
  <c r="F132"/>
  <c r="G132" s="1"/>
  <c r="I132"/>
  <c r="C133" s="1"/>
  <c r="E133" l="1"/>
  <c r="H133"/>
  <c r="B250"/>
  <c r="A251"/>
  <c r="D250"/>
  <c r="I133" l="1"/>
  <c r="C134" s="1"/>
  <c r="F133"/>
  <c r="G133" s="1"/>
  <c r="D251"/>
  <c r="B251"/>
  <c r="A252"/>
  <c r="H134" l="1"/>
  <c r="E134"/>
  <c r="D252"/>
  <c r="A253"/>
  <c r="B252"/>
  <c r="B253" l="1"/>
  <c r="A254"/>
  <c r="D253"/>
  <c r="I134"/>
  <c r="C135" s="1"/>
  <c r="F134"/>
  <c r="G134" s="1"/>
  <c r="H135" l="1"/>
  <c r="E135"/>
  <c r="B254"/>
  <c r="A255"/>
  <c r="D254"/>
  <c r="F135" l="1"/>
  <c r="G135" s="1"/>
  <c r="I135"/>
  <c r="C136" s="1"/>
  <c r="D255"/>
  <c r="B255"/>
  <c r="A256"/>
  <c r="D256" l="1"/>
  <c r="B256"/>
  <c r="A257"/>
  <c r="H136"/>
  <c r="E136"/>
  <c r="B257" l="1"/>
  <c r="A258"/>
  <c r="D257"/>
  <c r="I136"/>
  <c r="C137" s="1"/>
  <c r="F136"/>
  <c r="G136" s="1"/>
  <c r="H137" l="1"/>
  <c r="E137"/>
  <c r="B258"/>
  <c r="A259"/>
  <c r="D258"/>
  <c r="I137" l="1"/>
  <c r="C138" s="1"/>
  <c r="F137"/>
  <c r="G137" s="1"/>
  <c r="D259"/>
  <c r="B259"/>
  <c r="A260"/>
  <c r="E138" l="1"/>
  <c r="H138"/>
  <c r="D260"/>
  <c r="A261"/>
  <c r="B260"/>
  <c r="B261" l="1"/>
  <c r="A262"/>
  <c r="D261"/>
  <c r="I138"/>
  <c r="C139" s="1"/>
  <c r="F138"/>
  <c r="G138" s="1"/>
  <c r="B262" l="1"/>
  <c r="A263"/>
  <c r="D262"/>
  <c r="H139"/>
  <c r="E139"/>
  <c r="F139" l="1"/>
  <c r="G139" s="1"/>
  <c r="I139"/>
  <c r="C140" s="1"/>
  <c r="D263"/>
  <c r="A264"/>
  <c r="B263"/>
  <c r="D264" l="1"/>
  <c r="B264"/>
  <c r="A265"/>
  <c r="H140"/>
  <c r="E140"/>
  <c r="B265" l="1"/>
  <c r="A266"/>
  <c r="D265"/>
  <c r="I140"/>
  <c r="C141" s="1"/>
  <c r="F140"/>
  <c r="G140" s="1"/>
  <c r="H141" l="1"/>
  <c r="E141"/>
  <c r="B266"/>
  <c r="A267"/>
  <c r="D266"/>
  <c r="I141" l="1"/>
  <c r="C142" s="1"/>
  <c r="F141"/>
  <c r="G141" s="1"/>
  <c r="D267"/>
  <c r="B267"/>
  <c r="A268"/>
  <c r="H142" l="1"/>
  <c r="E142"/>
  <c r="D268"/>
  <c r="A269"/>
  <c r="B268"/>
  <c r="B269" l="1"/>
  <c r="A270"/>
  <c r="D269"/>
  <c r="I142"/>
  <c r="C143" s="1"/>
  <c r="F142"/>
  <c r="G142" s="1"/>
  <c r="E143" l="1"/>
  <c r="H143"/>
  <c r="B270"/>
  <c r="A271"/>
  <c r="D270"/>
  <c r="F143" l="1"/>
  <c r="G143" s="1"/>
  <c r="I143"/>
  <c r="C144" s="1"/>
  <c r="D271"/>
  <c r="B271"/>
  <c r="A272"/>
  <c r="E144" l="1"/>
  <c r="H144"/>
  <c r="D272"/>
  <c r="B272"/>
  <c r="A273"/>
  <c r="F144" l="1"/>
  <c r="G144" s="1"/>
  <c r="I144"/>
  <c r="C145" s="1"/>
  <c r="B273"/>
  <c r="A274"/>
  <c r="D273"/>
  <c r="H145" l="1"/>
  <c r="E145"/>
  <c r="B274"/>
  <c r="A275"/>
  <c r="D274"/>
  <c r="F145" l="1"/>
  <c r="G145" s="1"/>
  <c r="I145"/>
  <c r="C146" s="1"/>
  <c r="D275"/>
  <c r="B275"/>
  <c r="A276"/>
  <c r="H146" l="1"/>
  <c r="E146"/>
  <c r="D276"/>
  <c r="B276"/>
  <c r="A277"/>
  <c r="I146" l="1"/>
  <c r="C147" s="1"/>
  <c r="F146"/>
  <c r="G146" s="1"/>
  <c r="B277"/>
  <c r="A278"/>
  <c r="D277"/>
  <c r="B278" l="1"/>
  <c r="A279"/>
  <c r="D278"/>
  <c r="E147"/>
  <c r="H147"/>
  <c r="F147" l="1"/>
  <c r="G147" s="1"/>
  <c r="I147"/>
  <c r="C148" s="1"/>
  <c r="D279"/>
  <c r="B279"/>
  <c r="A280"/>
  <c r="D280" l="1"/>
  <c r="B280"/>
  <c r="A281"/>
  <c r="H148"/>
  <c r="E148"/>
  <c r="B281" l="1"/>
  <c r="A282"/>
  <c r="D281"/>
  <c r="I148"/>
  <c r="C149" s="1"/>
  <c r="F148"/>
  <c r="G148" s="1"/>
  <c r="H149" l="1"/>
  <c r="E149"/>
  <c r="B282"/>
  <c r="A283"/>
  <c r="D282"/>
  <c r="I149" l="1"/>
  <c r="C150" s="1"/>
  <c r="F149"/>
  <c r="G149" s="1"/>
  <c r="D283"/>
  <c r="B283"/>
  <c r="A284"/>
  <c r="H150" l="1"/>
  <c r="E150"/>
  <c r="D284"/>
  <c r="A285"/>
  <c r="B284"/>
  <c r="B285" l="1"/>
  <c r="A286"/>
  <c r="D285"/>
  <c r="F150"/>
  <c r="G150" s="1"/>
  <c r="I150"/>
  <c r="C151" s="1"/>
  <c r="H151" l="1"/>
  <c r="E151"/>
  <c r="B286"/>
  <c r="A287"/>
  <c r="D286"/>
  <c r="I151" l="1"/>
  <c r="C152" s="1"/>
  <c r="F151"/>
  <c r="G151" s="1"/>
  <c r="D287"/>
  <c r="A288"/>
  <c r="B287"/>
  <c r="D288" l="1"/>
  <c r="B288"/>
  <c r="A289"/>
  <c r="H152"/>
  <c r="E152"/>
  <c r="B289" l="1"/>
  <c r="A290"/>
  <c r="D289"/>
  <c r="I152"/>
  <c r="C153" s="1"/>
  <c r="F152"/>
  <c r="G152" s="1"/>
  <c r="H153" l="1"/>
  <c r="E153"/>
  <c r="B290"/>
  <c r="A291"/>
  <c r="D290"/>
  <c r="F153" l="1"/>
  <c r="G153" s="1"/>
  <c r="I153"/>
  <c r="C154" s="1"/>
  <c r="B291"/>
  <c r="A292"/>
  <c r="D291"/>
  <c r="B292" l="1"/>
  <c r="A293"/>
  <c r="D292"/>
  <c r="H154"/>
  <c r="E154"/>
  <c r="D293" l="1"/>
  <c r="A294"/>
  <c r="B293"/>
  <c r="I154"/>
  <c r="C155" s="1"/>
  <c r="F154"/>
  <c r="G154" s="1"/>
  <c r="H155" l="1"/>
  <c r="E155"/>
  <c r="B294"/>
  <c r="A295"/>
  <c r="D294"/>
  <c r="B295" l="1"/>
  <c r="A296"/>
  <c r="D295"/>
  <c r="F155"/>
  <c r="G155" s="1"/>
  <c r="I155"/>
  <c r="C156" s="1"/>
  <c r="E156" l="1"/>
  <c r="H156"/>
  <c r="D296"/>
  <c r="B296"/>
  <c r="A297"/>
  <c r="D297" l="1"/>
  <c r="A298"/>
  <c r="B297"/>
  <c r="I156"/>
  <c r="C157" s="1"/>
  <c r="F156"/>
  <c r="G156" s="1"/>
  <c r="H157" l="1"/>
  <c r="E157"/>
  <c r="A299"/>
  <c r="D298"/>
  <c r="B298"/>
  <c r="B299" l="1"/>
  <c r="A300"/>
  <c r="D299"/>
  <c r="I157"/>
  <c r="C158" s="1"/>
  <c r="F157"/>
  <c r="G157" s="1"/>
  <c r="H158" l="1"/>
  <c r="E158"/>
  <c r="D300"/>
  <c r="B300"/>
  <c r="A301"/>
  <c r="D301" l="1"/>
  <c r="B301"/>
  <c r="A302"/>
  <c r="F158"/>
  <c r="G158" s="1"/>
  <c r="I158"/>
  <c r="C159" s="1"/>
  <c r="D302" l="1"/>
  <c r="B302"/>
  <c r="A303"/>
  <c r="E159"/>
  <c r="H159"/>
  <c r="F159" l="1"/>
  <c r="G159" s="1"/>
  <c r="I159"/>
  <c r="C160" s="1"/>
  <c r="B303"/>
  <c r="A304"/>
  <c r="D303"/>
  <c r="B304" l="1"/>
  <c r="A305"/>
  <c r="D304"/>
  <c r="H160"/>
  <c r="E160"/>
  <c r="I160" l="1"/>
  <c r="C161" s="1"/>
  <c r="F160"/>
  <c r="G160" s="1"/>
  <c r="D305"/>
  <c r="A306"/>
  <c r="B305"/>
  <c r="H161" l="1"/>
  <c r="E161"/>
  <c r="B306"/>
  <c r="A307"/>
  <c r="D306"/>
  <c r="B307" l="1"/>
  <c r="A308"/>
  <c r="D307"/>
  <c r="F161"/>
  <c r="G161" s="1"/>
  <c r="I161"/>
  <c r="C162" s="1"/>
  <c r="H162" l="1"/>
  <c r="E162"/>
  <c r="D308"/>
  <c r="B308"/>
  <c r="A309"/>
  <c r="I162" l="1"/>
  <c r="C163" s="1"/>
  <c r="F162"/>
  <c r="G162" s="1"/>
  <c r="D309"/>
  <c r="A310"/>
  <c r="B309"/>
  <c r="A311" l="1"/>
  <c r="D310"/>
  <c r="B310"/>
  <c r="H163"/>
  <c r="E163"/>
  <c r="I163" l="1"/>
  <c r="C164" s="1"/>
  <c r="F163"/>
  <c r="G163" s="1"/>
  <c r="B311"/>
  <c r="A312"/>
  <c r="D311"/>
  <c r="B312" l="1"/>
  <c r="A313"/>
  <c r="D312"/>
  <c r="E164"/>
  <c r="H164"/>
  <c r="F164" l="1"/>
  <c r="G164" s="1"/>
  <c r="I164"/>
  <c r="C165" s="1"/>
  <c r="D313"/>
  <c r="A314"/>
  <c r="B313"/>
  <c r="B314" l="1"/>
  <c r="D314"/>
  <c r="A315"/>
  <c r="H165"/>
  <c r="E165"/>
  <c r="B315" l="1"/>
  <c r="A316"/>
  <c r="D315"/>
  <c r="I165"/>
  <c r="C166" s="1"/>
  <c r="F165"/>
  <c r="G165" s="1"/>
  <c r="H166" l="1"/>
  <c r="E166"/>
  <c r="B316"/>
  <c r="A317"/>
  <c r="D316"/>
  <c r="D317" l="1"/>
  <c r="B317"/>
  <c r="A318"/>
  <c r="I166"/>
  <c r="C167" s="1"/>
  <c r="F166"/>
  <c r="G166" s="1"/>
  <c r="A319" l="1"/>
  <c r="D318"/>
  <c r="B318"/>
  <c r="E167"/>
  <c r="H167"/>
  <c r="F167" l="1"/>
  <c r="G167" s="1"/>
  <c r="I167"/>
  <c r="C168" s="1"/>
  <c r="B319"/>
  <c r="A320"/>
  <c r="D319"/>
  <c r="B320" l="1"/>
  <c r="A321"/>
  <c r="D320"/>
  <c r="E168"/>
  <c r="H168"/>
  <c r="I168" l="1"/>
  <c r="C169" s="1"/>
  <c r="F168"/>
  <c r="G168" s="1"/>
  <c r="D321"/>
  <c r="A322"/>
  <c r="B321"/>
  <c r="D322" l="1"/>
  <c r="B322"/>
  <c r="A323"/>
  <c r="H169"/>
  <c r="E169"/>
  <c r="I169" l="1"/>
  <c r="C170" s="1"/>
  <c r="F169"/>
  <c r="G169" s="1"/>
  <c r="B323"/>
  <c r="A324"/>
  <c r="D323"/>
  <c r="D324" l="1"/>
  <c r="B324"/>
  <c r="A325"/>
  <c r="H170"/>
  <c r="E170"/>
  <c r="D325" l="1"/>
  <c r="B325"/>
  <c r="A326"/>
  <c r="I170"/>
  <c r="C171" s="1"/>
  <c r="F170"/>
  <c r="G170" s="1"/>
  <c r="H171" l="1"/>
  <c r="E171"/>
  <c r="D326"/>
  <c r="B326"/>
  <c r="A327"/>
  <c r="B327" l="1"/>
  <c r="A328"/>
  <c r="D327"/>
  <c r="F171"/>
  <c r="G171" s="1"/>
  <c r="I171"/>
  <c r="C172" s="1"/>
  <c r="H172" l="1"/>
  <c r="E172"/>
  <c r="B328"/>
  <c r="A329"/>
  <c r="D328"/>
  <c r="D329" l="1"/>
  <c r="B329"/>
  <c r="A330"/>
  <c r="I172"/>
  <c r="C173" s="1"/>
  <c r="F172"/>
  <c r="G172" s="1"/>
  <c r="D330" l="1"/>
  <c r="B330"/>
  <c r="A331"/>
  <c r="H173"/>
  <c r="E173"/>
  <c r="I173" l="1"/>
  <c r="C174" s="1"/>
  <c r="F173"/>
  <c r="G173" s="1"/>
  <c r="B331"/>
  <c r="A332"/>
  <c r="D331"/>
  <c r="D332" l="1"/>
  <c r="B332"/>
  <c r="A333"/>
  <c r="H174"/>
  <c r="E174"/>
  <c r="D333" l="1"/>
  <c r="A334"/>
  <c r="B333"/>
  <c r="I174"/>
  <c r="C175" s="1"/>
  <c r="F174"/>
  <c r="G174" s="1"/>
  <c r="E175" l="1"/>
  <c r="H175"/>
  <c r="B334"/>
  <c r="A335"/>
  <c r="D334"/>
  <c r="F175" l="1"/>
  <c r="G175" s="1"/>
  <c r="I175"/>
  <c r="C176" s="1"/>
  <c r="B335"/>
  <c r="A336"/>
  <c r="D335"/>
  <c r="D336" l="1"/>
  <c r="B336"/>
  <c r="A337"/>
  <c r="H176"/>
  <c r="E176"/>
  <c r="D337" l="1"/>
  <c r="A338"/>
  <c r="B337"/>
  <c r="I176"/>
  <c r="C177" s="1"/>
  <c r="F176"/>
  <c r="G176" s="1"/>
  <c r="H177" l="1"/>
  <c r="E177"/>
  <c r="B338"/>
  <c r="A339"/>
  <c r="D338"/>
  <c r="B339" l="1"/>
  <c r="A340"/>
  <c r="D339"/>
  <c r="F177"/>
  <c r="G177" s="1"/>
  <c r="I177"/>
  <c r="C178" s="1"/>
  <c r="H178" l="1"/>
  <c r="E178"/>
  <c r="D340"/>
  <c r="B340"/>
  <c r="A341"/>
  <c r="F178" l="1"/>
  <c r="G178" s="1"/>
  <c r="I178"/>
  <c r="C179" s="1"/>
  <c r="D341"/>
  <c r="A342"/>
  <c r="B341"/>
  <c r="B342" l="1"/>
  <c r="A343"/>
  <c r="D342"/>
  <c r="H179"/>
  <c r="E179"/>
  <c r="I179" l="1"/>
  <c r="C180" s="1"/>
  <c r="F179"/>
  <c r="G179" s="1"/>
  <c r="B343"/>
  <c r="A344"/>
  <c r="D343"/>
  <c r="B344" l="1"/>
  <c r="A345"/>
  <c r="D344"/>
  <c r="E180"/>
  <c r="H180"/>
  <c r="D345" l="1"/>
  <c r="A346"/>
  <c r="B345"/>
  <c r="I180"/>
  <c r="C181" s="1"/>
  <c r="F180"/>
  <c r="G180" s="1"/>
  <c r="H181" l="1"/>
  <c r="E181"/>
  <c r="B346"/>
  <c r="A347"/>
  <c r="D346"/>
  <c r="B347" l="1"/>
  <c r="A348"/>
  <c r="D347"/>
  <c r="I181"/>
  <c r="C182" s="1"/>
  <c r="F181"/>
  <c r="G181" s="1"/>
  <c r="H182" l="1"/>
  <c r="E182"/>
  <c r="B348"/>
  <c r="A349"/>
  <c r="D348"/>
  <c r="D349" l="1"/>
  <c r="B349"/>
  <c r="A350"/>
  <c r="F182"/>
  <c r="G182" s="1"/>
  <c r="I182"/>
  <c r="C183" s="1"/>
  <c r="H183" l="1"/>
  <c r="E183"/>
  <c r="B350"/>
  <c r="A351"/>
  <c r="D350"/>
  <c r="B351" l="1"/>
  <c r="A352"/>
  <c r="D351"/>
  <c r="I183"/>
  <c r="C184" s="1"/>
  <c r="F183"/>
  <c r="G183" s="1"/>
  <c r="H184" l="1"/>
  <c r="E184"/>
  <c r="D352"/>
  <c r="B352"/>
  <c r="A353"/>
  <c r="D353" l="1"/>
  <c r="A354"/>
  <c r="B353"/>
  <c r="I184"/>
  <c r="C185" s="1"/>
  <c r="F184"/>
  <c r="G184" s="1"/>
  <c r="H185" l="1"/>
  <c r="E185"/>
  <c r="A355"/>
  <c r="D354"/>
  <c r="B354"/>
  <c r="B355" l="1"/>
  <c r="A356"/>
  <c r="D355"/>
  <c r="I185"/>
  <c r="C186" s="1"/>
  <c r="F185"/>
  <c r="G185" s="1"/>
  <c r="E186" l="1"/>
  <c r="H186"/>
  <c r="B356"/>
  <c r="A357"/>
  <c r="D356"/>
  <c r="F186" l="1"/>
  <c r="G186" s="1"/>
  <c r="I186"/>
  <c r="C187" s="1"/>
  <c r="D357"/>
  <c r="A358"/>
  <c r="B357"/>
  <c r="B358" l="1"/>
  <c r="A359"/>
  <c r="D358"/>
  <c r="H187"/>
  <c r="E187"/>
  <c r="B359" l="1"/>
  <c r="A360"/>
  <c r="D359"/>
  <c r="I187"/>
  <c r="C188" s="1"/>
  <c r="F187"/>
  <c r="G187" s="1"/>
  <c r="H188" l="1"/>
  <c r="E188"/>
  <c r="D360"/>
  <c r="B360"/>
  <c r="A361"/>
  <c r="D361" l="1"/>
  <c r="B361"/>
  <c r="A362"/>
  <c r="I188"/>
  <c r="C189" s="1"/>
  <c r="F188"/>
  <c r="G188" s="1"/>
  <c r="A363" l="1"/>
  <c r="D362"/>
  <c r="B362"/>
  <c r="H189"/>
  <c r="E189"/>
  <c r="F189" l="1"/>
  <c r="G189" s="1"/>
  <c r="I189"/>
  <c r="C190" s="1"/>
  <c r="B363"/>
  <c r="A364"/>
  <c r="D363"/>
  <c r="B364" l="1"/>
  <c r="A365"/>
  <c r="D364"/>
  <c r="H190"/>
  <c r="E190"/>
  <c r="D365" l="1"/>
  <c r="A366"/>
  <c r="B365"/>
  <c r="I190"/>
  <c r="C191" s="1"/>
  <c r="F190"/>
  <c r="G190" s="1"/>
  <c r="H191" l="1"/>
  <c r="E191"/>
  <c r="B366"/>
  <c r="D366"/>
  <c r="A367"/>
  <c r="B367" l="1"/>
  <c r="A368"/>
  <c r="D367"/>
  <c r="F191"/>
  <c r="G191" s="1"/>
  <c r="I191"/>
  <c r="C192" s="1"/>
  <c r="H192" l="1"/>
  <c r="E192"/>
  <c r="B368"/>
  <c r="A369"/>
  <c r="D368"/>
  <c r="D369" l="1"/>
  <c r="B369"/>
  <c r="A370"/>
  <c r="I192"/>
  <c r="C193" s="1"/>
  <c r="F192"/>
  <c r="G192" s="1"/>
  <c r="D370" l="1"/>
  <c r="B370"/>
  <c r="A371"/>
  <c r="H193"/>
  <c r="E193"/>
  <c r="F193" l="1"/>
  <c r="G193" s="1"/>
  <c r="I193"/>
  <c r="C194" s="1"/>
  <c r="B371"/>
  <c r="A372"/>
  <c r="D371"/>
  <c r="B372" l="1"/>
  <c r="A373"/>
  <c r="D372"/>
  <c r="H194"/>
  <c r="E194"/>
  <c r="F194" l="1"/>
  <c r="G194" s="1"/>
  <c r="I194"/>
  <c r="C195" s="1"/>
  <c r="D373"/>
  <c r="A374"/>
  <c r="B373"/>
  <c r="E195" l="1"/>
  <c r="H195"/>
  <c r="B374"/>
  <c r="D374"/>
  <c r="A375"/>
  <c r="F195" l="1"/>
  <c r="G195" s="1"/>
  <c r="I195"/>
  <c r="C196" s="1"/>
  <c r="B375"/>
  <c r="A376"/>
  <c r="D375"/>
  <c r="B376" l="1"/>
  <c r="A377"/>
  <c r="D376"/>
  <c r="E196"/>
  <c r="H196"/>
  <c r="D377" l="1"/>
  <c r="B377"/>
  <c r="F196"/>
  <c r="G196" s="1"/>
  <c r="I196"/>
  <c r="C197" s="1"/>
  <c r="H197" l="1"/>
  <c r="E197"/>
  <c r="I197" l="1"/>
  <c r="C198" s="1"/>
  <c r="F197"/>
  <c r="G197" s="1"/>
  <c r="E198" l="1"/>
  <c r="H198"/>
  <c r="I198" l="1"/>
  <c r="C199" s="1"/>
  <c r="F198"/>
  <c r="G198" s="1"/>
  <c r="H199" l="1"/>
  <c r="E199"/>
  <c r="I199" l="1"/>
  <c r="C200" s="1"/>
  <c r="F199"/>
  <c r="G199" s="1"/>
  <c r="E200" l="1"/>
  <c r="H200"/>
  <c r="F200" l="1"/>
  <c r="G200" s="1"/>
  <c r="I200"/>
  <c r="C201" s="1"/>
  <c r="H201" l="1"/>
  <c r="E201"/>
  <c r="I201" l="1"/>
  <c r="C202" s="1"/>
  <c r="F201"/>
  <c r="G201" s="1"/>
  <c r="H202" l="1"/>
  <c r="E202"/>
  <c r="I202" l="1"/>
  <c r="C203" s="1"/>
  <c r="F202"/>
  <c r="G202" s="1"/>
  <c r="H203" l="1"/>
  <c r="E203"/>
  <c r="F203" l="1"/>
  <c r="G203" s="1"/>
  <c r="I203"/>
  <c r="C204" s="1"/>
  <c r="H204" l="1"/>
  <c r="E204"/>
  <c r="I204" l="1"/>
  <c r="C205" s="1"/>
  <c r="F204"/>
  <c r="G204" s="1"/>
  <c r="H205" l="1"/>
  <c r="E205"/>
  <c r="F205" l="1"/>
  <c r="G205" s="1"/>
  <c r="I205"/>
  <c r="C206" s="1"/>
  <c r="H206" l="1"/>
  <c r="E206"/>
  <c r="I206" l="1"/>
  <c r="C207" s="1"/>
  <c r="F206"/>
  <c r="G206" s="1"/>
  <c r="H207" l="1"/>
  <c r="E207"/>
  <c r="F207" l="1"/>
  <c r="G207" s="1"/>
  <c r="I207"/>
  <c r="C208" s="1"/>
  <c r="H208" l="1"/>
  <c r="E208"/>
  <c r="I208" l="1"/>
  <c r="C209" s="1"/>
  <c r="F208"/>
  <c r="G208" s="1"/>
  <c r="H209" l="1"/>
  <c r="E209"/>
  <c r="F209" l="1"/>
  <c r="G209" s="1"/>
  <c r="I209"/>
  <c r="C210" s="1"/>
  <c r="H210" l="1"/>
  <c r="E210"/>
  <c r="I210" l="1"/>
  <c r="C211" s="1"/>
  <c r="F210"/>
  <c r="G210" s="1"/>
  <c r="E211" l="1"/>
  <c r="H211"/>
  <c r="F211" l="1"/>
  <c r="G211" s="1"/>
  <c r="I211"/>
  <c r="C212" s="1"/>
  <c r="E212" l="1"/>
  <c r="H212"/>
  <c r="F212" l="1"/>
  <c r="G212" s="1"/>
  <c r="I212"/>
  <c r="C213" s="1"/>
  <c r="H213" l="1"/>
  <c r="E213"/>
  <c r="F213" l="1"/>
  <c r="G213" s="1"/>
  <c r="I213"/>
  <c r="C214" s="1"/>
  <c r="E214" l="1"/>
  <c r="H214"/>
  <c r="I214" l="1"/>
  <c r="C215" s="1"/>
  <c r="F214"/>
  <c r="G214" s="1"/>
  <c r="H215" l="1"/>
  <c r="E215"/>
  <c r="F215" l="1"/>
  <c r="G215" s="1"/>
  <c r="I215"/>
  <c r="C216" s="1"/>
  <c r="H216" l="1"/>
  <c r="E216"/>
  <c r="I216" l="1"/>
  <c r="C217" s="1"/>
  <c r="F216"/>
  <c r="G216" s="1"/>
  <c r="H217" l="1"/>
  <c r="E217"/>
  <c r="F217" l="1"/>
  <c r="G217" s="1"/>
  <c r="I217"/>
  <c r="C218" s="1"/>
  <c r="H218" l="1"/>
  <c r="E218"/>
  <c r="I218" l="1"/>
  <c r="C219" s="1"/>
  <c r="F218"/>
  <c r="G218" s="1"/>
  <c r="H219" l="1"/>
  <c r="E219"/>
  <c r="F219" l="1"/>
  <c r="G219" s="1"/>
  <c r="I219"/>
  <c r="C220" s="1"/>
  <c r="H220" l="1"/>
  <c r="E220"/>
  <c r="F220" l="1"/>
  <c r="G220" s="1"/>
  <c r="I220"/>
  <c r="C221" s="1"/>
  <c r="H221" l="1"/>
  <c r="E221"/>
  <c r="I221" l="1"/>
  <c r="C222" s="1"/>
  <c r="F221"/>
  <c r="G221" s="1"/>
  <c r="E222" l="1"/>
  <c r="H222"/>
  <c r="F222" l="1"/>
  <c r="G222" s="1"/>
  <c r="I222"/>
  <c r="C223" s="1"/>
  <c r="E223" l="1"/>
  <c r="H223"/>
  <c r="F223" l="1"/>
  <c r="G223" s="1"/>
  <c r="I223"/>
  <c r="C224" s="1"/>
  <c r="H224" l="1"/>
  <c r="E224"/>
  <c r="I224" l="1"/>
  <c r="C225" s="1"/>
  <c r="F224"/>
  <c r="G224" s="1"/>
  <c r="H225" l="1"/>
  <c r="E225"/>
  <c r="I225" l="1"/>
  <c r="C226" s="1"/>
  <c r="F225"/>
  <c r="G225" s="1"/>
  <c r="E226" l="1"/>
  <c r="H226"/>
  <c r="F226" l="1"/>
  <c r="G226" s="1"/>
  <c r="I226"/>
  <c r="C227" s="1"/>
  <c r="H227" l="1"/>
  <c r="E227"/>
  <c r="I227" l="1"/>
  <c r="C228" s="1"/>
  <c r="F227"/>
  <c r="G227" s="1"/>
  <c r="H228" l="1"/>
  <c r="E228"/>
  <c r="I228" l="1"/>
  <c r="C229" s="1"/>
  <c r="F228"/>
  <c r="G228" s="1"/>
  <c r="H229" l="1"/>
  <c r="E229"/>
  <c r="F229" l="1"/>
  <c r="G229" s="1"/>
  <c r="I229"/>
  <c r="C230" s="1"/>
  <c r="H230" l="1"/>
  <c r="E230"/>
  <c r="I230" l="1"/>
  <c r="C231" s="1"/>
  <c r="F230"/>
  <c r="G230" s="1"/>
  <c r="H231" l="1"/>
  <c r="E231"/>
  <c r="F231" l="1"/>
  <c r="G231" s="1"/>
  <c r="I231"/>
  <c r="C232" s="1"/>
  <c r="H232" l="1"/>
  <c r="E232"/>
  <c r="F232" l="1"/>
  <c r="G232" s="1"/>
  <c r="I232"/>
  <c r="C233" s="1"/>
  <c r="H233" l="1"/>
  <c r="E233"/>
  <c r="I233" l="1"/>
  <c r="C234" s="1"/>
  <c r="F233"/>
  <c r="G233" s="1"/>
  <c r="H234" l="1"/>
  <c r="E234"/>
  <c r="I234" l="1"/>
  <c r="C235" s="1"/>
  <c r="F234"/>
  <c r="G234" s="1"/>
  <c r="H235" l="1"/>
  <c r="E235"/>
  <c r="I235" l="1"/>
  <c r="C236" s="1"/>
  <c r="F235"/>
  <c r="G235" s="1"/>
  <c r="H236" l="1"/>
  <c r="E236"/>
  <c r="F236" l="1"/>
  <c r="G236" s="1"/>
  <c r="I236"/>
  <c r="C237" s="1"/>
  <c r="H237" l="1"/>
  <c r="E237"/>
  <c r="F237" l="1"/>
  <c r="G237" s="1"/>
  <c r="I237"/>
  <c r="C238" s="1"/>
  <c r="H238" l="1"/>
  <c r="E238"/>
  <c r="I238" l="1"/>
  <c r="C239" s="1"/>
  <c r="F238"/>
  <c r="G238" s="1"/>
  <c r="H239" l="1"/>
  <c r="E239"/>
  <c r="F239" l="1"/>
  <c r="G239" s="1"/>
  <c r="I239"/>
  <c r="C240" s="1"/>
  <c r="H240" l="1"/>
  <c r="E240"/>
  <c r="F240" l="1"/>
  <c r="G240" s="1"/>
  <c r="I240"/>
  <c r="C241" s="1"/>
  <c r="H241" l="1"/>
  <c r="E241"/>
  <c r="F241" l="1"/>
  <c r="G241" s="1"/>
  <c r="I241"/>
  <c r="C242" s="1"/>
  <c r="H242" l="1"/>
  <c r="E242"/>
  <c r="F242" l="1"/>
  <c r="G242" s="1"/>
  <c r="I242"/>
  <c r="C243" s="1"/>
  <c r="E243" l="1"/>
  <c r="H243"/>
  <c r="F243" l="1"/>
  <c r="G243" s="1"/>
  <c r="I243"/>
  <c r="C244" s="1"/>
  <c r="E244" l="1"/>
  <c r="H244"/>
  <c r="I244" l="1"/>
  <c r="C245" s="1"/>
  <c r="F244"/>
  <c r="G244" s="1"/>
  <c r="H245" l="1"/>
  <c r="E245"/>
  <c r="I245" l="1"/>
  <c r="C246" s="1"/>
  <c r="F245"/>
  <c r="G245" s="1"/>
  <c r="H246" l="1"/>
  <c r="E246"/>
  <c r="I246" l="1"/>
  <c r="C247" s="1"/>
  <c r="F246"/>
  <c r="G246" s="1"/>
  <c r="E247" l="1"/>
  <c r="H247"/>
  <c r="I247" l="1"/>
  <c r="C248" s="1"/>
  <c r="F247"/>
  <c r="G247" s="1"/>
  <c r="H248" l="1"/>
  <c r="E248"/>
  <c r="I248" l="1"/>
  <c r="C249" s="1"/>
  <c r="F248"/>
  <c r="G248" s="1"/>
  <c r="H249" l="1"/>
  <c r="E249"/>
  <c r="I249" l="1"/>
  <c r="C250" s="1"/>
  <c r="F249"/>
  <c r="G249" s="1"/>
  <c r="H250" l="1"/>
  <c r="E250"/>
  <c r="F250" l="1"/>
  <c r="G250" s="1"/>
  <c r="I250"/>
  <c r="C251" s="1"/>
  <c r="E251" l="1"/>
  <c r="H251"/>
  <c r="I251" l="1"/>
  <c r="C252" s="1"/>
  <c r="F251"/>
  <c r="G251" s="1"/>
  <c r="E252" l="1"/>
  <c r="H252"/>
  <c r="I252" l="1"/>
  <c r="C253" s="1"/>
  <c r="F252"/>
  <c r="G252" s="1"/>
  <c r="E253" l="1"/>
  <c r="H253"/>
  <c r="F253" l="1"/>
  <c r="G253" s="1"/>
  <c r="I253"/>
  <c r="C254" s="1"/>
  <c r="E254" l="1"/>
  <c r="H254"/>
  <c r="F254" l="1"/>
  <c r="G254" s="1"/>
  <c r="I254"/>
  <c r="C255" s="1"/>
  <c r="E255" l="1"/>
  <c r="H255"/>
  <c r="I255" l="1"/>
  <c r="C256" s="1"/>
  <c r="F255"/>
  <c r="G255" s="1"/>
  <c r="H256" l="1"/>
  <c r="E256"/>
  <c r="I256" l="1"/>
  <c r="C257" s="1"/>
  <c r="F256"/>
  <c r="G256" s="1"/>
  <c r="H257" l="1"/>
  <c r="E257"/>
  <c r="I257" l="1"/>
  <c r="C258" s="1"/>
  <c r="F257"/>
  <c r="G257" s="1"/>
  <c r="H258" l="1"/>
  <c r="E258"/>
  <c r="I258" l="1"/>
  <c r="C259" s="1"/>
  <c r="F258"/>
  <c r="G258" s="1"/>
  <c r="H259" l="1"/>
  <c r="E259"/>
  <c r="I259" l="1"/>
  <c r="C260" s="1"/>
  <c r="F259"/>
  <c r="G259" s="1"/>
  <c r="H260" l="1"/>
  <c r="E260"/>
  <c r="I260" l="1"/>
  <c r="C261" s="1"/>
  <c r="F260"/>
  <c r="G260" s="1"/>
  <c r="H261" l="1"/>
  <c r="E261"/>
  <c r="I261" l="1"/>
  <c r="C262" s="1"/>
  <c r="F261"/>
  <c r="G261" s="1"/>
  <c r="E262" l="1"/>
  <c r="H262"/>
  <c r="F262" l="1"/>
  <c r="G262" s="1"/>
  <c r="I262"/>
  <c r="C263" s="1"/>
  <c r="E263" l="1"/>
  <c r="H263"/>
  <c r="F263" l="1"/>
  <c r="G263" s="1"/>
  <c r="I263"/>
  <c r="C264" s="1"/>
  <c r="E264" l="1"/>
  <c r="H264"/>
  <c r="F264" l="1"/>
  <c r="G264" s="1"/>
  <c r="I264"/>
  <c r="C265" s="1"/>
  <c r="H265" l="1"/>
  <c r="E265"/>
  <c r="F265" l="1"/>
  <c r="G265" s="1"/>
  <c r="I265"/>
  <c r="C266" s="1"/>
  <c r="H266" l="1"/>
  <c r="E266"/>
  <c r="F266" l="1"/>
  <c r="G266" s="1"/>
  <c r="I266"/>
  <c r="C267" s="1"/>
  <c r="E267" l="1"/>
  <c r="H267"/>
  <c r="I267" l="1"/>
  <c r="C268" s="1"/>
  <c r="F267"/>
  <c r="G267" s="1"/>
  <c r="H268" l="1"/>
  <c r="E268"/>
  <c r="I268" l="1"/>
  <c r="C269" s="1"/>
  <c r="F268"/>
  <c r="G268" s="1"/>
  <c r="H269" l="1"/>
  <c r="E269"/>
  <c r="I269" l="1"/>
  <c r="C270" s="1"/>
  <c r="F269"/>
  <c r="G269" s="1"/>
  <c r="H270" l="1"/>
  <c r="E270"/>
  <c r="F270" l="1"/>
  <c r="G270" s="1"/>
  <c r="I270"/>
  <c r="C271" s="1"/>
  <c r="H271" l="1"/>
  <c r="E271"/>
  <c r="F271" l="1"/>
  <c r="G271" s="1"/>
  <c r="I271"/>
  <c r="C272" s="1"/>
  <c r="H272" l="1"/>
  <c r="E272"/>
  <c r="I272" l="1"/>
  <c r="C273" s="1"/>
  <c r="F272"/>
  <c r="G272" s="1"/>
  <c r="H273" l="1"/>
  <c r="E273"/>
  <c r="F273" l="1"/>
  <c r="G273" s="1"/>
  <c r="I273"/>
  <c r="C274" s="1"/>
  <c r="H274" l="1"/>
  <c r="E274"/>
  <c r="F274" l="1"/>
  <c r="G274" s="1"/>
  <c r="I274"/>
  <c r="C275" s="1"/>
  <c r="E275" l="1"/>
  <c r="H275"/>
  <c r="F275" l="1"/>
  <c r="G275" s="1"/>
  <c r="I275"/>
  <c r="C276" s="1"/>
  <c r="H276" l="1"/>
  <c r="E276"/>
  <c r="I276" l="1"/>
  <c r="C277" s="1"/>
  <c r="F276"/>
  <c r="G276" s="1"/>
  <c r="H277" l="1"/>
  <c r="E277"/>
  <c r="F277" l="1"/>
  <c r="G277" s="1"/>
  <c r="I277"/>
  <c r="C278" s="1"/>
  <c r="H278" l="1"/>
  <c r="E278"/>
  <c r="I278" l="1"/>
  <c r="C279" s="1"/>
  <c r="F278"/>
  <c r="G278" s="1"/>
  <c r="E279" l="1"/>
  <c r="H279"/>
  <c r="F279" l="1"/>
  <c r="G279" s="1"/>
  <c r="I279"/>
  <c r="C280" s="1"/>
  <c r="H280" l="1"/>
  <c r="E280"/>
  <c r="I280" l="1"/>
  <c r="C281" s="1"/>
  <c r="F280"/>
  <c r="G280" s="1"/>
  <c r="H281" l="1"/>
  <c r="E281"/>
  <c r="F281" l="1"/>
  <c r="G281" s="1"/>
  <c r="I281"/>
  <c r="C282" s="1"/>
  <c r="H282" l="1"/>
  <c r="E282"/>
  <c r="F282" l="1"/>
  <c r="G282" s="1"/>
  <c r="I282"/>
  <c r="C283" s="1"/>
  <c r="E283" l="1"/>
  <c r="H283"/>
  <c r="I283" l="1"/>
  <c r="C284" s="1"/>
  <c r="F283"/>
  <c r="G283" s="1"/>
  <c r="H284" l="1"/>
  <c r="E284"/>
  <c r="I284" l="1"/>
  <c r="C285" s="1"/>
  <c r="F284"/>
  <c r="G284" s="1"/>
  <c r="H285" l="1"/>
  <c r="E285"/>
  <c r="I285" l="1"/>
  <c r="C286" s="1"/>
  <c r="F285"/>
  <c r="G285" s="1"/>
  <c r="E286" l="1"/>
  <c r="H286"/>
  <c r="F286" l="1"/>
  <c r="G286" s="1"/>
  <c r="I286"/>
  <c r="C287" s="1"/>
  <c r="E287" l="1"/>
  <c r="H287"/>
  <c r="F287" l="1"/>
  <c r="G287" s="1"/>
  <c r="I287"/>
  <c r="C288" s="1"/>
  <c r="E288" l="1"/>
  <c r="H288"/>
  <c r="F288" l="1"/>
  <c r="G288" s="1"/>
  <c r="I288"/>
  <c r="C289" s="1"/>
  <c r="H289" l="1"/>
  <c r="E289"/>
  <c r="F289" l="1"/>
  <c r="G289" s="1"/>
  <c r="I289"/>
  <c r="C290" s="1"/>
  <c r="H290" l="1"/>
  <c r="E290"/>
  <c r="F290" l="1"/>
  <c r="G290" s="1"/>
  <c r="I290"/>
  <c r="C291" s="1"/>
  <c r="E291" l="1"/>
  <c r="H291"/>
  <c r="F291" l="1"/>
  <c r="G291" s="1"/>
  <c r="I291"/>
  <c r="C292" s="1"/>
  <c r="H292" l="1"/>
  <c r="E292"/>
  <c r="I292" l="1"/>
  <c r="C293" s="1"/>
  <c r="F292"/>
  <c r="G292" s="1"/>
  <c r="H293" l="1"/>
  <c r="E293"/>
  <c r="I293" l="1"/>
  <c r="C294" s="1"/>
  <c r="F293"/>
  <c r="G293" s="1"/>
  <c r="H294" l="1"/>
  <c r="E294"/>
  <c r="I294" l="1"/>
  <c r="C295" s="1"/>
  <c r="F294"/>
  <c r="G294" s="1"/>
  <c r="H295" l="1"/>
  <c r="E295"/>
  <c r="I295" l="1"/>
  <c r="C296" s="1"/>
  <c r="F295"/>
  <c r="G295" s="1"/>
  <c r="H296" l="1"/>
  <c r="E296"/>
  <c r="I296" l="1"/>
  <c r="C297" s="1"/>
  <c r="F296"/>
  <c r="G296" s="1"/>
  <c r="E297" l="1"/>
  <c r="H297"/>
  <c r="I297" l="1"/>
  <c r="C298" s="1"/>
  <c r="F297"/>
  <c r="G297" s="1"/>
  <c r="H298" l="1"/>
  <c r="E298"/>
  <c r="F298" l="1"/>
  <c r="G298" s="1"/>
  <c r="I298"/>
  <c r="C299" s="1"/>
  <c r="E299" l="1"/>
  <c r="H299"/>
  <c r="F299" l="1"/>
  <c r="G299" s="1"/>
  <c r="I299"/>
  <c r="C300" s="1"/>
  <c r="H300" l="1"/>
  <c r="E300"/>
  <c r="I300" l="1"/>
  <c r="C301" s="1"/>
  <c r="F300"/>
  <c r="G300" s="1"/>
  <c r="H301" l="1"/>
  <c r="E301"/>
  <c r="I301" l="1"/>
  <c r="C302" s="1"/>
  <c r="F301"/>
  <c r="G301" s="1"/>
  <c r="H302" l="1"/>
  <c r="E302"/>
  <c r="I302" l="1"/>
  <c r="C303" s="1"/>
  <c r="F302"/>
  <c r="G302" s="1"/>
  <c r="H303" l="1"/>
  <c r="E303"/>
  <c r="I303" l="1"/>
  <c r="C304" s="1"/>
  <c r="F303"/>
  <c r="G303" s="1"/>
  <c r="H304" l="1"/>
  <c r="E304"/>
  <c r="F304" l="1"/>
  <c r="G304" s="1"/>
  <c r="I304"/>
  <c r="C305" s="1"/>
  <c r="H305" l="1"/>
  <c r="E305"/>
  <c r="F305" l="1"/>
  <c r="G305" s="1"/>
  <c r="I305"/>
  <c r="C306" s="1"/>
  <c r="H306" l="1"/>
  <c r="E306"/>
  <c r="I306" l="1"/>
  <c r="C307" s="1"/>
  <c r="F306"/>
  <c r="G306" s="1"/>
  <c r="E307" l="1"/>
  <c r="H307"/>
  <c r="I307" l="1"/>
  <c r="C308" s="1"/>
  <c r="F307"/>
  <c r="G307" s="1"/>
  <c r="H308" l="1"/>
  <c r="E308"/>
  <c r="F308" l="1"/>
  <c r="G308" s="1"/>
  <c r="I308"/>
  <c r="C309" s="1"/>
  <c r="H309" l="1"/>
  <c r="E309"/>
  <c r="I309" l="1"/>
  <c r="C310" s="1"/>
  <c r="F309"/>
  <c r="G309" s="1"/>
  <c r="H310" l="1"/>
  <c r="E310"/>
  <c r="F310" l="1"/>
  <c r="G310" s="1"/>
  <c r="I310"/>
  <c r="C311" s="1"/>
  <c r="E311" l="1"/>
  <c r="H311"/>
  <c r="F311" l="1"/>
  <c r="G311" s="1"/>
  <c r="I311"/>
  <c r="C312" s="1"/>
  <c r="H312" l="1"/>
  <c r="E312"/>
  <c r="F312" l="1"/>
  <c r="G312" s="1"/>
  <c r="I312"/>
  <c r="C313" s="1"/>
  <c r="E313" l="1"/>
  <c r="H313"/>
  <c r="F313" l="1"/>
  <c r="G313" s="1"/>
  <c r="I313"/>
  <c r="C314" s="1"/>
  <c r="H314" l="1"/>
  <c r="E314"/>
  <c r="I314" l="1"/>
  <c r="C315" s="1"/>
  <c r="F314"/>
  <c r="G314" s="1"/>
  <c r="H315" l="1"/>
  <c r="E315"/>
  <c r="F315" l="1"/>
  <c r="G315" s="1"/>
  <c r="I315"/>
  <c r="C316" s="1"/>
  <c r="H316" l="1"/>
  <c r="E316"/>
  <c r="F316" l="1"/>
  <c r="G316" s="1"/>
  <c r="I316"/>
  <c r="C317" s="1"/>
  <c r="H317" l="1"/>
  <c r="E317"/>
  <c r="I317" l="1"/>
  <c r="C318" s="1"/>
  <c r="F317"/>
  <c r="G317" s="1"/>
  <c r="H318" l="1"/>
  <c r="E318"/>
  <c r="I318" l="1"/>
  <c r="C319" s="1"/>
  <c r="F318"/>
  <c r="G318" s="1"/>
  <c r="H319" l="1"/>
  <c r="E319"/>
  <c r="I319" l="1"/>
  <c r="C320" s="1"/>
  <c r="F319"/>
  <c r="G319" s="1"/>
  <c r="H320" l="1"/>
  <c r="E320"/>
  <c r="I320" l="1"/>
  <c r="C321" s="1"/>
  <c r="F320"/>
  <c r="G320" s="1"/>
  <c r="H321" l="1"/>
  <c r="E321"/>
  <c r="I321" l="1"/>
  <c r="C322" s="1"/>
  <c r="F321"/>
  <c r="G321" s="1"/>
  <c r="H322" l="1"/>
  <c r="E322"/>
  <c r="I322" l="1"/>
  <c r="C323" s="1"/>
  <c r="F322"/>
  <c r="G322" s="1"/>
  <c r="E323" l="1"/>
  <c r="H323"/>
  <c r="I323" l="1"/>
  <c r="C324" s="1"/>
  <c r="F323"/>
  <c r="G323" s="1"/>
  <c r="H324" l="1"/>
  <c r="E324"/>
  <c r="I324" l="1"/>
  <c r="C325" s="1"/>
  <c r="F324"/>
  <c r="G324" s="1"/>
  <c r="H325" l="1"/>
  <c r="E325"/>
  <c r="F325" l="1"/>
  <c r="G325" s="1"/>
  <c r="I325"/>
  <c r="C326" s="1"/>
  <c r="H326" l="1"/>
  <c r="E326"/>
  <c r="F326" l="1"/>
  <c r="G326" s="1"/>
  <c r="I326"/>
  <c r="C327" s="1"/>
  <c r="E327" l="1"/>
  <c r="H327"/>
  <c r="F327" l="1"/>
  <c r="G327" s="1"/>
  <c r="I327"/>
  <c r="C328" s="1"/>
  <c r="H328" l="1"/>
  <c r="E328"/>
  <c r="I328" l="1"/>
  <c r="C329" s="1"/>
  <c r="F328"/>
  <c r="G328" s="1"/>
  <c r="H329" l="1"/>
  <c r="E329"/>
  <c r="I329" l="1"/>
  <c r="C330" s="1"/>
  <c r="F329"/>
  <c r="G329" s="1"/>
  <c r="E330" l="1"/>
  <c r="H330"/>
  <c r="F330" l="1"/>
  <c r="G330" s="1"/>
  <c r="I330"/>
  <c r="C331" s="1"/>
  <c r="E331" l="1"/>
  <c r="H331"/>
  <c r="I331" l="1"/>
  <c r="C332" s="1"/>
  <c r="F331"/>
  <c r="G331" s="1"/>
  <c r="H332" l="1"/>
  <c r="E332"/>
  <c r="I332" l="1"/>
  <c r="C333" s="1"/>
  <c r="F332"/>
  <c r="G332" s="1"/>
  <c r="H333" l="1"/>
  <c r="E333"/>
  <c r="I333" l="1"/>
  <c r="C334" s="1"/>
  <c r="F333"/>
  <c r="G333" s="1"/>
  <c r="E334" l="1"/>
  <c r="H334"/>
  <c r="I334" l="1"/>
  <c r="C335" s="1"/>
  <c r="F334"/>
  <c r="G334" s="1"/>
  <c r="H335" l="1"/>
  <c r="E335"/>
  <c r="I335" l="1"/>
  <c r="C336" s="1"/>
  <c r="F335"/>
  <c r="G335" s="1"/>
  <c r="H336" l="1"/>
  <c r="E336"/>
  <c r="I336" l="1"/>
  <c r="C337" s="1"/>
  <c r="F336"/>
  <c r="G336" s="1"/>
  <c r="E337" l="1"/>
  <c r="H337"/>
  <c r="I337" l="1"/>
  <c r="C338" s="1"/>
  <c r="F337"/>
  <c r="G337" s="1"/>
  <c r="H338" l="1"/>
  <c r="E338"/>
  <c r="F338" l="1"/>
  <c r="G338" s="1"/>
  <c r="I338"/>
  <c r="C339" s="1"/>
  <c r="E339" l="1"/>
  <c r="H339"/>
  <c r="I339" l="1"/>
  <c r="C340" s="1"/>
  <c r="F339"/>
  <c r="G339" s="1"/>
  <c r="H340" l="1"/>
  <c r="E340"/>
  <c r="I340" l="1"/>
  <c r="C341" s="1"/>
  <c r="F340"/>
  <c r="G340" s="1"/>
  <c r="H341" l="1"/>
  <c r="E341"/>
  <c r="I341" l="1"/>
  <c r="C342" s="1"/>
  <c r="F341"/>
  <c r="G341" s="1"/>
  <c r="H342" l="1"/>
  <c r="E342"/>
  <c r="F342" l="1"/>
  <c r="G342" s="1"/>
  <c r="I342"/>
  <c r="C343" s="1"/>
  <c r="H343" l="1"/>
  <c r="E343"/>
  <c r="I343" l="1"/>
  <c r="C344" s="1"/>
  <c r="F343"/>
  <c r="G343" s="1"/>
  <c r="H344" l="1"/>
  <c r="E344"/>
  <c r="F344" l="1"/>
  <c r="G344" s="1"/>
  <c r="I344"/>
  <c r="C345" s="1"/>
  <c r="H345" l="1"/>
  <c r="E345"/>
  <c r="I345" l="1"/>
  <c r="C346" s="1"/>
  <c r="F345"/>
  <c r="G345" s="1"/>
  <c r="H346" l="1"/>
  <c r="E346"/>
  <c r="I346" l="1"/>
  <c r="C347" s="1"/>
  <c r="F346"/>
  <c r="G346" s="1"/>
  <c r="H347" l="1"/>
  <c r="E347"/>
  <c r="I347" l="1"/>
  <c r="C348" s="1"/>
  <c r="F347"/>
  <c r="G347" s="1"/>
  <c r="H348" l="1"/>
  <c r="E348"/>
  <c r="I348" l="1"/>
  <c r="C349" s="1"/>
  <c r="F348"/>
  <c r="G348" s="1"/>
  <c r="H349" l="1"/>
  <c r="E349"/>
  <c r="I349" l="1"/>
  <c r="C350" s="1"/>
  <c r="F349"/>
  <c r="G349" s="1"/>
  <c r="H350" l="1"/>
  <c r="E350"/>
  <c r="I350" l="1"/>
  <c r="C351" s="1"/>
  <c r="F350"/>
  <c r="G350" s="1"/>
  <c r="H351" l="1"/>
  <c r="E351"/>
  <c r="F351" l="1"/>
  <c r="G351" s="1"/>
  <c r="I351"/>
  <c r="C352" s="1"/>
  <c r="H352" l="1"/>
  <c r="E352"/>
  <c r="I352" l="1"/>
  <c r="C353" s="1"/>
  <c r="F352"/>
  <c r="G352" s="1"/>
  <c r="H353" l="1"/>
  <c r="E353"/>
  <c r="I353" l="1"/>
  <c r="C354" s="1"/>
  <c r="F353"/>
  <c r="G353" s="1"/>
  <c r="H354" l="1"/>
  <c r="E354"/>
  <c r="I354" l="1"/>
  <c r="C355" s="1"/>
  <c r="F354"/>
  <c r="G354" s="1"/>
  <c r="H355" l="1"/>
  <c r="E355"/>
  <c r="I355" l="1"/>
  <c r="C356" s="1"/>
  <c r="F355"/>
  <c r="G355" s="1"/>
  <c r="H356" l="1"/>
  <c r="E356"/>
  <c r="I356" l="1"/>
  <c r="C357" s="1"/>
  <c r="F356"/>
  <c r="G356" s="1"/>
  <c r="E357" l="1"/>
  <c r="H357"/>
  <c r="F357" l="1"/>
  <c r="G357" s="1"/>
  <c r="I357"/>
  <c r="C358" s="1"/>
  <c r="H358" l="1"/>
  <c r="E358"/>
  <c r="I358" l="1"/>
  <c r="C359" s="1"/>
  <c r="F358"/>
  <c r="G358" s="1"/>
  <c r="H359" l="1"/>
  <c r="E359"/>
  <c r="F359" l="1"/>
  <c r="G359" s="1"/>
  <c r="I359"/>
  <c r="C360" s="1"/>
  <c r="H360" l="1"/>
  <c r="E360"/>
  <c r="I360" l="1"/>
  <c r="C361" s="1"/>
  <c r="F360"/>
  <c r="G360" s="1"/>
  <c r="H361" l="1"/>
  <c r="E361"/>
  <c r="I361" l="1"/>
  <c r="C362" s="1"/>
  <c r="F361"/>
  <c r="G361" s="1"/>
  <c r="E362" l="1"/>
  <c r="H362"/>
  <c r="F362" l="1"/>
  <c r="G362" s="1"/>
  <c r="I362"/>
  <c r="C363" s="1"/>
  <c r="H363" l="1"/>
  <c r="E363"/>
  <c r="I363" l="1"/>
  <c r="C364" s="1"/>
  <c r="F363"/>
  <c r="G363" s="1"/>
  <c r="H364" l="1"/>
  <c r="E364"/>
  <c r="I364" l="1"/>
  <c r="C365" s="1"/>
  <c r="F364"/>
  <c r="G364" s="1"/>
  <c r="H365" l="1"/>
  <c r="E365"/>
  <c r="I365" l="1"/>
  <c r="C366" s="1"/>
  <c r="F365"/>
  <c r="G365" s="1"/>
  <c r="H366" l="1"/>
  <c r="E366"/>
  <c r="I366" l="1"/>
  <c r="C367" s="1"/>
  <c r="F366"/>
  <c r="G366" s="1"/>
  <c r="H367" l="1"/>
  <c r="E367"/>
  <c r="F367" l="1"/>
  <c r="G367" s="1"/>
  <c r="I367"/>
  <c r="C368" s="1"/>
  <c r="H368" l="1"/>
  <c r="E368"/>
  <c r="I368" l="1"/>
  <c r="C369" s="1"/>
  <c r="F368"/>
  <c r="G368" s="1"/>
  <c r="H369" l="1"/>
  <c r="E369"/>
  <c r="F369" l="1"/>
  <c r="G369" s="1"/>
  <c r="I369"/>
  <c r="C370" s="1"/>
  <c r="H370" l="1"/>
  <c r="E370"/>
  <c r="I370" l="1"/>
  <c r="C371" s="1"/>
  <c r="F370"/>
  <c r="G370" s="1"/>
  <c r="E371" l="1"/>
  <c r="H371"/>
  <c r="I371" l="1"/>
  <c r="C372" s="1"/>
  <c r="F371"/>
  <c r="G371" s="1"/>
  <c r="H372" l="1"/>
  <c r="E372"/>
  <c r="F372" l="1"/>
  <c r="G372" s="1"/>
  <c r="I372"/>
  <c r="C373" s="1"/>
  <c r="E373" l="1"/>
  <c r="H373"/>
  <c r="I373" l="1"/>
  <c r="C374" s="1"/>
  <c r="F373"/>
  <c r="G373" s="1"/>
  <c r="H374" l="1"/>
  <c r="E374"/>
  <c r="I374" l="1"/>
  <c r="C375" s="1"/>
  <c r="F374"/>
  <c r="G374" s="1"/>
  <c r="H375" l="1"/>
  <c r="E375"/>
  <c r="F375" l="1"/>
  <c r="G375" s="1"/>
  <c r="I375"/>
  <c r="C376" s="1"/>
  <c r="H376" l="1"/>
  <c r="E376"/>
  <c r="F376" l="1"/>
  <c r="G376" s="1"/>
  <c r="I376"/>
  <c r="C377" s="1"/>
  <c r="H10" l="1"/>
  <c r="H9"/>
  <c r="H377"/>
  <c r="E377"/>
  <c r="F377" l="1"/>
  <c r="G377" s="1"/>
  <c r="I377"/>
  <c r="H8" s="1"/>
</calcChain>
</file>

<file path=xl/sharedStrings.xml><?xml version="1.0" encoding="utf-8"?>
<sst xmlns="http://schemas.openxmlformats.org/spreadsheetml/2006/main" count="190" uniqueCount="138">
  <si>
    <t>Guarantor #1, Name:</t>
  </si>
  <si>
    <t>Assets</t>
  </si>
  <si>
    <t>Liabilities</t>
  </si>
  <si>
    <t>Monthy Payment</t>
  </si>
  <si>
    <t>Cash on Hand</t>
  </si>
  <si>
    <t>Savings Accounts</t>
  </si>
  <si>
    <t>Life Insurance</t>
  </si>
  <si>
    <t>Stocks and Bonds</t>
  </si>
  <si>
    <t>Real Estate</t>
  </si>
  <si>
    <t>Automobile</t>
  </si>
  <si>
    <t>Other Vehicles/Personal Property</t>
  </si>
  <si>
    <t>Business Ownership</t>
  </si>
  <si>
    <t>Other Assets</t>
  </si>
  <si>
    <t>Assets Total</t>
  </si>
  <si>
    <t>Net Worth</t>
  </si>
  <si>
    <t>Real Estate Equity</t>
  </si>
  <si>
    <t>Student Loans</t>
  </si>
  <si>
    <t>Credit Card Debt</t>
  </si>
  <si>
    <t>Loans on Life Insurance</t>
  </si>
  <si>
    <t>Mortgages</t>
  </si>
  <si>
    <t>Car Loans</t>
  </si>
  <si>
    <t>Liabilities Total</t>
  </si>
  <si>
    <t>Other</t>
  </si>
  <si>
    <t>Unpaid Taxes</t>
  </si>
  <si>
    <t>Tax Returns</t>
  </si>
  <si>
    <t>Wages, Salary, Tips</t>
  </si>
  <si>
    <t>Ajusted Grross Income</t>
  </si>
  <si>
    <t>* At least 1 guarantor is required; more is preferred</t>
  </si>
  <si>
    <t>Notes:</t>
  </si>
  <si>
    <t>Personal Financial Data</t>
  </si>
  <si>
    <t>Guarantor #2, Name:</t>
  </si>
  <si>
    <t>As of date:</t>
  </si>
  <si>
    <t>Proposed Collateral</t>
  </si>
  <si>
    <t>Collateral</t>
  </si>
  <si>
    <t>Estimated Value</t>
  </si>
  <si>
    <t>x</t>
  </si>
  <si>
    <t>Valuation Rate</t>
  </si>
  <si>
    <t>Amount Owed</t>
  </si>
  <si>
    <t>Total</t>
  </si>
  <si>
    <t>Commercial Real Estate</t>
  </si>
  <si>
    <t>Residential Real Estate</t>
  </si>
  <si>
    <t>Vehicles, personal property *</t>
  </si>
  <si>
    <t>Equipment (wholesale), Inventory *</t>
  </si>
  <si>
    <t>Total Amount Available for Collateral</t>
  </si>
  <si>
    <t>Minimum collateral of 10%, but more earns higher evaluation and committee may require additional beyond minimum.</t>
  </si>
  <si>
    <t xml:space="preserve">* The city must be in first position to take this collateral </t>
  </si>
  <si>
    <t>Job Creation</t>
  </si>
  <si>
    <t>Current # of Employees</t>
  </si>
  <si>
    <t>Jobs created immediately</t>
  </si>
  <si>
    <t>Total Employees</t>
  </si>
  <si>
    <t># of FT employees</t>
  </si>
  <si>
    <t># of FT equivalent</t>
  </si>
  <si>
    <t>Avg annual wages</t>
  </si>
  <si>
    <t>Jobs created in 1 year</t>
  </si>
  <si>
    <t>Jobs created in 5 years</t>
  </si>
  <si>
    <r>
      <t xml:space="preserve">Other </t>
    </r>
    <r>
      <rPr>
        <sz val="7"/>
        <color theme="1"/>
        <rFont val="Calibri"/>
        <family val="2"/>
        <scheme val="minor"/>
      </rPr>
      <t>(Valuation determined case by case)</t>
    </r>
  </si>
  <si>
    <t>Corporate Financial Data</t>
  </si>
  <si>
    <t>Accounts Receivable</t>
  </si>
  <si>
    <t>Inventory</t>
  </si>
  <si>
    <t>Shareholder</t>
  </si>
  <si>
    <t>Fixed Assets</t>
  </si>
  <si>
    <t>Company Name:</t>
  </si>
  <si>
    <t>Total Assets</t>
  </si>
  <si>
    <r>
      <rPr>
        <b/>
        <sz val="10"/>
        <color theme="1"/>
        <rFont val="Calibri"/>
        <family val="2"/>
        <scheme val="minor"/>
      </rPr>
      <t>Liabilities</t>
    </r>
    <r>
      <rPr>
        <sz val="11"/>
        <color theme="1"/>
        <rFont val="Calibri"/>
        <family val="2"/>
        <scheme val="minor"/>
      </rPr>
      <t xml:space="preserve"> </t>
    </r>
  </si>
  <si>
    <t>Accounts Payable</t>
  </si>
  <si>
    <t>Current Liabilities</t>
  </si>
  <si>
    <t>Long-term Loans</t>
  </si>
  <si>
    <t xml:space="preserve">Total Liabilities </t>
  </si>
  <si>
    <t>Equity</t>
  </si>
  <si>
    <t xml:space="preserve">Total Equity </t>
  </si>
  <si>
    <t>Other Equity</t>
  </si>
  <si>
    <t xml:space="preserve">Total Equity + Liabilities </t>
  </si>
  <si>
    <t>Balance Sheet</t>
  </si>
  <si>
    <t>Profit and Loss</t>
  </si>
  <si>
    <t>Total Revenue</t>
  </si>
  <si>
    <t>Cost of Goods Sold</t>
  </si>
  <si>
    <t>% Cost of Goods Sold</t>
  </si>
  <si>
    <t>YTD</t>
  </si>
  <si>
    <t>Payroll/Wage Expense</t>
  </si>
  <si>
    <t>Operating Income</t>
  </si>
  <si>
    <t>Operating Expenses</t>
  </si>
  <si>
    <t>Payments/Other</t>
  </si>
  <si>
    <t>Profit</t>
  </si>
  <si>
    <t>Projections</t>
  </si>
  <si>
    <t>Year 1</t>
  </si>
  <si>
    <t>Year 2</t>
  </si>
  <si>
    <t>Year 3</t>
  </si>
  <si>
    <t>Debt Payments</t>
  </si>
  <si>
    <t>See Payment Calculation Tab</t>
  </si>
  <si>
    <t>Sources and Uses of Funds</t>
  </si>
  <si>
    <t>Sources</t>
  </si>
  <si>
    <t>Uses</t>
  </si>
  <si>
    <t>This loan</t>
  </si>
  <si>
    <t>Owner equity</t>
  </si>
  <si>
    <t>Other loans</t>
  </si>
  <si>
    <t>Outside Investment</t>
  </si>
  <si>
    <t xml:space="preserve">Other </t>
  </si>
  <si>
    <t>Tenant Improvements</t>
  </si>
  <si>
    <t>Construction</t>
  </si>
  <si>
    <t>Furnishing, fixtures, equipment</t>
  </si>
  <si>
    <t>Marketing</t>
  </si>
  <si>
    <t>Financial Data Summay</t>
  </si>
  <si>
    <t xml:space="preserve"> </t>
  </si>
  <si>
    <t>Existing collateral</t>
  </si>
  <si>
    <t>Existing equipment</t>
  </si>
  <si>
    <t xml:space="preserve">* Total assets should equal total equity and liabilities </t>
  </si>
  <si>
    <t>Loan Calculator</t>
  </si>
  <si>
    <t>Enter Values</t>
  </si>
  <si>
    <t>Loan Summary</t>
  </si>
  <si>
    <t>Loan Amount</t>
  </si>
  <si>
    <t>Scheduled Payment</t>
  </si>
  <si>
    <t>Annual Interest Rate</t>
  </si>
  <si>
    <t>Scheduled Number of Payments</t>
  </si>
  <si>
    <t>Loan Period in Years</t>
  </si>
  <si>
    <t>Actual Number of Payments</t>
  </si>
  <si>
    <t>Number of Payments Per Year</t>
  </si>
  <si>
    <t>Total Early Payments</t>
  </si>
  <si>
    <t>Start Date of Loan</t>
  </si>
  <si>
    <t>Total Interest</t>
  </si>
  <si>
    <t>Optional Extra Payments</t>
  </si>
  <si>
    <t>Lender Name:</t>
  </si>
  <si>
    <t>PmtNo.</t>
  </si>
  <si>
    <t>Payment Date</t>
  </si>
  <si>
    <t>Beginning Balance</t>
  </si>
  <si>
    <t>Extra Payment</t>
  </si>
  <si>
    <t>Total Payment</t>
  </si>
  <si>
    <t>Principal</t>
  </si>
  <si>
    <t>Interest</t>
  </si>
  <si>
    <t>Ending Balance</t>
  </si>
  <si>
    <t>Adjusted Gross Income</t>
  </si>
  <si>
    <t>Monthly Payment</t>
  </si>
  <si>
    <t>Vehicles</t>
  </si>
  <si>
    <t>Auto Loans</t>
  </si>
  <si>
    <t>If SLC is in third position</t>
  </si>
  <si>
    <t>N/A</t>
  </si>
  <si>
    <t>Is SLC is in third position</t>
  </si>
  <si>
    <t>Land Acquisition</t>
  </si>
  <si>
    <t>Working Capital</t>
  </si>
</sst>
</file>

<file path=xl/styles.xml><?xml version="1.0" encoding="utf-8"?>
<styleSheet xmlns="http://schemas.openxmlformats.org/spreadsheetml/2006/main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.00_);_([$$-409]* \(#,##0.00\);_([$$-409]* &quot;-&quot;??_);_(@_)"/>
    <numFmt numFmtId="165" formatCode="0.00?%_)"/>
    <numFmt numFmtId="166" formatCode="0_)"/>
    <numFmt numFmtId="167" formatCode="_(&quot;$&quot;* #,##0_);_(&quot;$&quot;* \(#,##0\);_(&quot;$&quot;* &quot;-&quot;??_);_(@_)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indexed="8"/>
      <name val="Arial"/>
      <family val="2"/>
    </font>
    <font>
      <b/>
      <sz val="10"/>
      <name val="Arial"/>
      <family val="2"/>
    </font>
    <font>
      <sz val="10"/>
      <color indexed="2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indexed="54"/>
      </top>
      <bottom style="hair">
        <color indexed="16"/>
      </bottom>
      <diagonal/>
    </border>
    <border>
      <left style="hair">
        <color indexed="16"/>
      </left>
      <right/>
      <top style="hair">
        <color indexed="16"/>
      </top>
      <bottom style="hair">
        <color indexed="16"/>
      </bottom>
      <diagonal/>
    </border>
    <border>
      <left/>
      <right/>
      <top style="hair">
        <color indexed="16"/>
      </top>
      <bottom style="hair">
        <color indexed="16"/>
      </bottom>
      <diagonal/>
    </border>
    <border>
      <left/>
      <right style="hair">
        <color indexed="16"/>
      </right>
      <top style="hair">
        <color indexed="16"/>
      </top>
      <bottom style="hair">
        <color indexed="16"/>
      </bottom>
      <diagonal/>
    </border>
    <border>
      <left style="hair">
        <color indexed="16"/>
      </left>
      <right/>
      <top/>
      <bottom/>
      <diagonal/>
    </border>
    <border>
      <left style="hair">
        <color indexed="16"/>
      </left>
      <right style="hair">
        <color indexed="16"/>
      </right>
      <top/>
      <bottom style="hair">
        <color indexed="16"/>
      </bottom>
      <diagonal/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  <diagonal/>
    </border>
    <border>
      <left style="hair">
        <color indexed="16"/>
      </left>
      <right/>
      <top/>
      <bottom style="hair">
        <color indexed="16"/>
      </bottom>
      <diagonal/>
    </border>
    <border>
      <left/>
      <right/>
      <top/>
      <bottom style="hair">
        <color indexed="16"/>
      </bottom>
      <diagonal/>
    </border>
    <border>
      <left/>
      <right/>
      <top style="hair">
        <color indexed="16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9" fontId="1" fillId="0" borderId="0" applyFont="0" applyFill="0" applyBorder="0" applyAlignment="0" applyProtection="0"/>
  </cellStyleXfs>
  <cellXfs count="172">
    <xf numFmtId="0" fontId="0" fillId="0" borderId="0" xfId="0"/>
    <xf numFmtId="0" fontId="0" fillId="4" borderId="12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13" xfId="0" applyFill="1" applyBorder="1" applyProtection="1">
      <protection locked="0"/>
    </xf>
    <xf numFmtId="0" fontId="0" fillId="4" borderId="0" xfId="0" applyFill="1" applyProtection="1">
      <protection locked="0"/>
    </xf>
    <xf numFmtId="0" fontId="9" fillId="2" borderId="14" xfId="0" applyFont="1" applyFill="1" applyBorder="1" applyProtection="1">
      <protection locked="0"/>
    </xf>
    <xf numFmtId="0" fontId="2" fillId="2" borderId="0" xfId="0" applyFont="1" applyFill="1" applyBorder="1" applyProtection="1">
      <protection locked="0"/>
    </xf>
    <xf numFmtId="0" fontId="8" fillId="2" borderId="0" xfId="0" applyFont="1" applyFill="1" applyBorder="1" applyAlignment="1" applyProtection="1">
      <alignment horizontal="right"/>
      <protection locked="0"/>
    </xf>
    <xf numFmtId="0" fontId="2" fillId="4" borderId="0" xfId="0" applyFont="1" applyFill="1" applyBorder="1" applyProtection="1">
      <protection locked="0"/>
    </xf>
    <xf numFmtId="0" fontId="9" fillId="2" borderId="0" xfId="0" applyFont="1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8" fillId="2" borderId="0" xfId="0" applyFont="1" applyFill="1" applyBorder="1" applyProtection="1">
      <protection locked="0"/>
    </xf>
    <xf numFmtId="0" fontId="3" fillId="2" borderId="0" xfId="0" applyFon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0" xfId="0" applyProtection="1">
      <protection locked="0"/>
    </xf>
    <xf numFmtId="0" fontId="0" fillId="4" borderId="14" xfId="0" applyFill="1" applyBorder="1" applyProtection="1">
      <protection locked="0"/>
    </xf>
    <xf numFmtId="0" fontId="0" fillId="4" borderId="0" xfId="0" applyFill="1" applyBorder="1" applyProtection="1">
      <protection locked="0"/>
    </xf>
    <xf numFmtId="0" fontId="13" fillId="4" borderId="0" xfId="0" applyFont="1" applyFill="1" applyBorder="1" applyAlignment="1" applyProtection="1">
      <alignment horizontal="left"/>
      <protection locked="0"/>
    </xf>
    <xf numFmtId="0" fontId="0" fillId="0" borderId="0" xfId="0" applyBorder="1" applyProtection="1">
      <protection locked="0"/>
    </xf>
    <xf numFmtId="0" fontId="0" fillId="4" borderId="15" xfId="0" applyFill="1" applyBorder="1" applyProtection="1">
      <protection locked="0"/>
    </xf>
    <xf numFmtId="0" fontId="4" fillId="4" borderId="14" xfId="0" applyFont="1" applyFill="1" applyBorder="1" applyAlignment="1" applyProtection="1">
      <alignment horizontal="center"/>
      <protection locked="0"/>
    </xf>
    <xf numFmtId="0" fontId="4" fillId="4" borderId="1" xfId="0" applyFont="1" applyFill="1" applyBorder="1" applyProtection="1">
      <protection locked="0"/>
    </xf>
    <xf numFmtId="0" fontId="4" fillId="4" borderId="0" xfId="0" applyFont="1" applyFill="1" applyBorder="1" applyProtection="1">
      <protection locked="0"/>
    </xf>
    <xf numFmtId="0" fontId="5" fillId="4" borderId="0" xfId="0" applyFont="1" applyFill="1" applyBorder="1" applyProtection="1">
      <protection locked="0"/>
    </xf>
    <xf numFmtId="0" fontId="5" fillId="4" borderId="14" xfId="0" applyFont="1" applyFill="1" applyBorder="1" applyProtection="1">
      <protection locked="0"/>
    </xf>
    <xf numFmtId="0" fontId="4" fillId="4" borderId="2" xfId="0" applyFont="1" applyFill="1" applyBorder="1" applyProtection="1">
      <protection locked="0"/>
    </xf>
    <xf numFmtId="44" fontId="4" fillId="4" borderId="2" xfId="1" applyFont="1" applyFill="1" applyBorder="1" applyProtection="1">
      <protection locked="0"/>
    </xf>
    <xf numFmtId="164" fontId="4" fillId="4" borderId="2" xfId="1" applyNumberFormat="1" applyFont="1" applyFill="1" applyBorder="1" applyProtection="1">
      <protection locked="0"/>
    </xf>
    <xf numFmtId="0" fontId="4" fillId="0" borderId="16" xfId="0" applyFont="1" applyBorder="1" applyProtection="1">
      <protection locked="0"/>
    </xf>
    <xf numFmtId="44" fontId="4" fillId="0" borderId="2" xfId="1" applyFont="1" applyBorder="1" applyProtection="1">
      <protection locked="0"/>
    </xf>
    <xf numFmtId="0" fontId="4" fillId="0" borderId="2" xfId="0" applyFont="1" applyBorder="1" applyProtection="1">
      <protection locked="0"/>
    </xf>
    <xf numFmtId="0" fontId="4" fillId="4" borderId="9" xfId="0" applyFont="1" applyFill="1" applyBorder="1" applyProtection="1">
      <protection locked="0"/>
    </xf>
    <xf numFmtId="164" fontId="4" fillId="4" borderId="9" xfId="1" applyNumberFormat="1" applyFont="1" applyFill="1" applyBorder="1" applyProtection="1">
      <protection locked="0"/>
    </xf>
    <xf numFmtId="0" fontId="5" fillId="4" borderId="2" xfId="0" applyFont="1" applyFill="1" applyBorder="1" applyProtection="1">
      <protection locked="0"/>
    </xf>
    <xf numFmtId="0" fontId="4" fillId="0" borderId="2" xfId="0" applyFont="1" applyFill="1" applyBorder="1" applyProtection="1">
      <protection locked="0"/>
    </xf>
    <xf numFmtId="0" fontId="3" fillId="4" borderId="0" xfId="0" applyFont="1" applyFill="1" applyBorder="1" applyProtection="1">
      <protection locked="0"/>
    </xf>
    <xf numFmtId="0" fontId="4" fillId="4" borderId="16" xfId="0" applyFont="1" applyFill="1" applyBorder="1" applyProtection="1">
      <protection locked="0"/>
    </xf>
    <xf numFmtId="0" fontId="13" fillId="4" borderId="0" xfId="0" applyFont="1" applyFill="1" applyBorder="1" applyProtection="1">
      <protection locked="0"/>
    </xf>
    <xf numFmtId="0" fontId="0" fillId="0" borderId="14" xfId="0" applyBorder="1" applyProtection="1">
      <protection locked="0"/>
    </xf>
    <xf numFmtId="0" fontId="5" fillId="4" borderId="0" xfId="0" applyFont="1" applyFill="1" applyBorder="1" applyAlignment="1" applyProtection="1">
      <alignment horizontal="center"/>
      <protection locked="0"/>
    </xf>
    <xf numFmtId="0" fontId="6" fillId="4" borderId="0" xfId="0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 applyProtection="1">
      <alignment horizontal="center" wrapText="1"/>
      <protection locked="0"/>
    </xf>
    <xf numFmtId="44" fontId="0" fillId="4" borderId="0" xfId="0" applyNumberFormat="1" applyFill="1" applyBorder="1" applyProtection="1">
      <protection locked="0"/>
    </xf>
    <xf numFmtId="0" fontId="5" fillId="0" borderId="16" xfId="0" applyFont="1" applyBorder="1" applyProtection="1"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5" fillId="4" borderId="0" xfId="0" applyFont="1" applyFill="1" applyBorder="1" applyAlignment="1" applyProtection="1">
      <protection locked="0"/>
    </xf>
    <xf numFmtId="0" fontId="5" fillId="4" borderId="1" xfId="0" applyFont="1" applyFill="1" applyBorder="1" applyAlignment="1" applyProtection="1">
      <protection locked="0"/>
    </xf>
    <xf numFmtId="0" fontId="5" fillId="4" borderId="2" xfId="0" applyFont="1" applyFill="1" applyBorder="1" applyAlignment="1" applyProtection="1">
      <alignment horizontal="right"/>
      <protection locked="0"/>
    </xf>
    <xf numFmtId="44" fontId="4" fillId="4" borderId="2" xfId="1" applyFont="1" applyFill="1" applyBorder="1" applyProtection="1">
      <protection locked="0"/>
    </xf>
    <xf numFmtId="0" fontId="7" fillId="4" borderId="18" xfId="0" applyFont="1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9" fillId="4" borderId="0" xfId="0" applyFont="1" applyFill="1" applyBorder="1" applyProtection="1">
      <protection locked="0"/>
    </xf>
    <xf numFmtId="0" fontId="5" fillId="4" borderId="15" xfId="0" applyFont="1" applyFill="1" applyBorder="1" applyAlignment="1" applyProtection="1">
      <alignment horizontal="center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0" applyFont="1" applyFill="1" applyBorder="1" applyAlignment="1" applyProtection="1">
      <alignment horizontal="left" vertical="distributed" shrinkToFit="1"/>
      <protection locked="0"/>
    </xf>
    <xf numFmtId="0" fontId="0" fillId="0" borderId="2" xfId="0" applyBorder="1" applyProtection="1">
      <protection locked="0"/>
    </xf>
    <xf numFmtId="8" fontId="10" fillId="0" borderId="19" xfId="0" applyNumberFormat="1" applyFont="1" applyFill="1" applyBorder="1" applyAlignment="1" applyProtection="1">
      <alignment horizontal="left"/>
      <protection locked="0"/>
    </xf>
    <xf numFmtId="8" fontId="10" fillId="0" borderId="1" xfId="0" applyNumberFormat="1" applyFont="1" applyFill="1" applyBorder="1" applyAlignment="1" applyProtection="1">
      <alignment horizontal="left"/>
      <protection locked="0"/>
    </xf>
    <xf numFmtId="8" fontId="10" fillId="0" borderId="1" xfId="0" applyNumberFormat="1" applyFont="1" applyFill="1" applyBorder="1" applyAlignment="1" applyProtection="1">
      <alignment horizontal="center"/>
      <protection locked="0"/>
    </xf>
    <xf numFmtId="0" fontId="10" fillId="0" borderId="1" xfId="0" applyFont="1" applyFill="1" applyBorder="1" applyAlignment="1" applyProtection="1">
      <alignment horizontal="left"/>
      <protection locked="0"/>
    </xf>
    <xf numFmtId="0" fontId="4" fillId="0" borderId="20" xfId="0" applyFont="1" applyBorder="1" applyAlignment="1" applyProtection="1">
      <alignment wrapText="1"/>
      <protection locked="0"/>
    </xf>
    <xf numFmtId="44" fontId="4" fillId="0" borderId="2" xfId="1" applyFont="1" applyBorder="1" applyAlignment="1" applyProtection="1">
      <alignment horizontal="left"/>
      <protection locked="0"/>
    </xf>
    <xf numFmtId="0" fontId="6" fillId="4" borderId="1" xfId="0" applyFont="1" applyFill="1" applyBorder="1" applyAlignment="1" applyProtection="1">
      <protection locked="0"/>
    </xf>
    <xf numFmtId="0" fontId="6" fillId="4" borderId="2" xfId="0" applyFont="1" applyFill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protection locked="0"/>
    </xf>
    <xf numFmtId="44" fontId="4" fillId="0" borderId="2" xfId="1" applyFont="1" applyBorder="1" applyAlignment="1" applyProtection="1">
      <protection locked="0"/>
    </xf>
    <xf numFmtId="0" fontId="6" fillId="4" borderId="9" xfId="0" applyFont="1" applyFill="1" applyBorder="1" applyAlignment="1" applyProtection="1">
      <alignment horizontal="center"/>
      <protection locked="0"/>
    </xf>
    <xf numFmtId="44" fontId="4" fillId="0" borderId="2" xfId="1" applyFont="1" applyBorder="1" applyAlignment="1" applyProtection="1">
      <alignment wrapText="1"/>
      <protection locked="0"/>
    </xf>
    <xf numFmtId="44" fontId="4" fillId="0" borderId="2" xfId="1" applyFont="1" applyBorder="1" applyAlignment="1" applyProtection="1">
      <alignment horizontal="left" wrapText="1"/>
      <protection locked="0"/>
    </xf>
    <xf numFmtId="0" fontId="7" fillId="4" borderId="10" xfId="0" applyFont="1" applyFill="1" applyBorder="1" applyProtection="1">
      <protection locked="0"/>
    </xf>
    <xf numFmtId="0" fontId="5" fillId="0" borderId="6" xfId="0" applyFont="1" applyFill="1" applyBorder="1" applyAlignment="1" applyProtection="1">
      <alignment horizontal="left" vertical="top"/>
      <protection locked="0"/>
    </xf>
    <xf numFmtId="44" fontId="4" fillId="4" borderId="7" xfId="0" applyNumberFormat="1" applyFont="1" applyFill="1" applyBorder="1" applyAlignment="1" applyProtection="1">
      <alignment horizontal="left"/>
      <protection locked="0"/>
    </xf>
    <xf numFmtId="0" fontId="0" fillId="4" borderId="3" xfId="0" applyFont="1" applyFill="1" applyBorder="1" applyProtection="1">
      <protection locked="0"/>
    </xf>
    <xf numFmtId="0" fontId="4" fillId="4" borderId="3" xfId="0" applyFont="1" applyFill="1" applyBorder="1" applyAlignment="1" applyProtection="1">
      <alignment horizontal="left"/>
      <protection locked="0"/>
    </xf>
    <xf numFmtId="0" fontId="7" fillId="4" borderId="14" xfId="0" applyFont="1" applyFill="1" applyBorder="1" applyProtection="1">
      <protection locked="0"/>
    </xf>
    <xf numFmtId="0" fontId="0" fillId="4" borderId="0" xfId="0" applyFont="1" applyFill="1" applyBorder="1" applyProtection="1">
      <protection locked="0"/>
    </xf>
    <xf numFmtId="0" fontId="4" fillId="4" borderId="0" xfId="0" applyFont="1" applyFill="1" applyBorder="1" applyAlignment="1" applyProtection="1">
      <alignment horizontal="left"/>
      <protection locked="0"/>
    </xf>
    <xf numFmtId="0" fontId="0" fillId="4" borderId="18" xfId="0" applyFill="1" applyBorder="1" applyProtection="1">
      <protection locked="0"/>
    </xf>
    <xf numFmtId="0" fontId="0" fillId="4" borderId="23" xfId="0" applyFill="1" applyBorder="1" applyProtection="1">
      <protection locked="0"/>
    </xf>
    <xf numFmtId="44" fontId="4" fillId="3" borderId="2" xfId="0" applyNumberFormat="1" applyFont="1" applyFill="1" applyBorder="1" applyProtection="1"/>
    <xf numFmtId="44" fontId="4" fillId="3" borderId="2" xfId="1" applyFont="1" applyFill="1" applyBorder="1" applyProtection="1"/>
    <xf numFmtId="9" fontId="4" fillId="3" borderId="2" xfId="0" applyNumberFormat="1" applyFont="1" applyFill="1" applyBorder="1" applyAlignment="1" applyProtection="1">
      <alignment horizontal="left"/>
    </xf>
    <xf numFmtId="9" fontId="4" fillId="3" borderId="2" xfId="0" applyNumberFormat="1" applyFont="1" applyFill="1" applyBorder="1" applyAlignment="1" applyProtection="1">
      <alignment horizontal="left" wrapText="1"/>
    </xf>
    <xf numFmtId="0" fontId="0" fillId="3" borderId="0" xfId="0" applyFill="1" applyProtection="1">
      <protection locked="0"/>
    </xf>
    <xf numFmtId="164" fontId="4" fillId="3" borderId="2" xfId="1" applyNumberFormat="1" applyFont="1" applyFill="1" applyBorder="1" applyProtection="1"/>
    <xf numFmtId="44" fontId="11" fillId="5" borderId="29" xfId="2" applyFont="1" applyFill="1" applyBorder="1" applyAlignment="1" applyProtection="1">
      <alignment horizontal="right"/>
      <protection locked="0"/>
    </xf>
    <xf numFmtId="44" fontId="11" fillId="6" borderId="29" xfId="2" applyFont="1" applyFill="1" applyBorder="1" applyAlignment="1">
      <alignment horizontal="right"/>
    </xf>
    <xf numFmtId="44" fontId="11" fillId="5" borderId="30" xfId="2" applyFont="1" applyFill="1" applyBorder="1" applyAlignment="1" applyProtection="1">
      <alignment horizontal="right"/>
      <protection locked="0"/>
    </xf>
    <xf numFmtId="44" fontId="16" fillId="5" borderId="0" xfId="2" applyFont="1" applyFill="1" applyBorder="1" applyAlignment="1">
      <alignment horizontal="right"/>
    </xf>
    <xf numFmtId="44" fontId="11" fillId="5" borderId="0" xfId="2" applyFont="1" applyFill="1" applyBorder="1" applyAlignment="1" applyProtection="1">
      <alignment horizontal="right"/>
      <protection locked="0"/>
    </xf>
    <xf numFmtId="39" fontId="16" fillId="5" borderId="0" xfId="2" applyNumberFormat="1" applyFont="1" applyFill="1" applyBorder="1" applyAlignment="1">
      <alignment horizontal="right"/>
    </xf>
    <xf numFmtId="43" fontId="11" fillId="5" borderId="0" xfId="2" applyNumberFormat="1" applyFont="1" applyFill="1" applyBorder="1" applyAlignment="1" applyProtection="1">
      <alignment horizontal="right"/>
      <protection locked="0"/>
    </xf>
    <xf numFmtId="0" fontId="11" fillId="0" borderId="0" xfId="3" applyFont="1" applyBorder="1"/>
    <xf numFmtId="0" fontId="11" fillId="0" borderId="0" xfId="3" applyFont="1" applyBorder="1" applyAlignment="1">
      <alignment horizontal="center"/>
    </xf>
    <xf numFmtId="0" fontId="11" fillId="0" borderId="0" xfId="3" applyNumberFormat="1" applyFont="1" applyBorder="1" applyAlignment="1">
      <alignment horizontal="center"/>
    </xf>
    <xf numFmtId="0" fontId="11" fillId="0" borderId="0" xfId="3" applyFont="1"/>
    <xf numFmtId="0" fontId="11" fillId="0" borderId="0" xfId="3" applyFont="1" applyBorder="1" applyAlignment="1">
      <alignment wrapText="1"/>
    </xf>
    <xf numFmtId="14" fontId="16" fillId="5" borderId="0" xfId="3" applyNumberFormat="1" applyFont="1" applyFill="1" applyBorder="1" applyAlignment="1">
      <alignment horizontal="right"/>
    </xf>
    <xf numFmtId="0" fontId="16" fillId="5" borderId="0" xfId="3" applyFont="1" applyFill="1" applyBorder="1" applyAlignment="1">
      <alignment horizontal="right"/>
    </xf>
    <xf numFmtId="0" fontId="11" fillId="0" borderId="0" xfId="3" applyNumberFormat="1" applyFont="1" applyBorder="1" applyAlignment="1">
      <alignment wrapText="1"/>
    </xf>
    <xf numFmtId="0" fontId="15" fillId="5" borderId="24" xfId="3" applyFont="1" applyFill="1" applyBorder="1" applyAlignment="1" applyProtection="1">
      <alignment horizontal="left" wrapText="1" indent="3"/>
    </xf>
    <xf numFmtId="0" fontId="15" fillId="5" borderId="24" xfId="3" applyFont="1" applyFill="1" applyBorder="1" applyAlignment="1" applyProtection="1">
      <alignment horizontal="left" wrapText="1" indent="2"/>
    </xf>
    <xf numFmtId="0" fontId="11" fillId="5" borderId="24" xfId="3" applyFill="1" applyBorder="1"/>
    <xf numFmtId="0" fontId="15" fillId="5" borderId="33" xfId="3" applyFont="1" applyFill="1" applyBorder="1" applyAlignment="1" applyProtection="1">
      <alignment horizontal="left" wrapText="1" indent="3"/>
    </xf>
    <xf numFmtId="0" fontId="15" fillId="5" borderId="33" xfId="3" applyFont="1" applyFill="1" applyBorder="1" applyAlignment="1" applyProtection="1">
      <alignment horizontal="left" wrapText="1" indent="2"/>
    </xf>
    <xf numFmtId="0" fontId="15" fillId="5" borderId="0" xfId="3" applyFont="1" applyFill="1" applyBorder="1" applyAlignment="1" applyProtection="1">
      <alignment horizontal="left" wrapText="1"/>
    </xf>
    <xf numFmtId="0" fontId="11" fillId="0" borderId="0" xfId="3" applyNumberFormat="1" applyFont="1" applyBorder="1" applyAlignment="1">
      <alignment horizontal="left"/>
    </xf>
    <xf numFmtId="0" fontId="11" fillId="5" borderId="0" xfId="3" applyFont="1" applyFill="1" applyBorder="1"/>
    <xf numFmtId="0" fontId="11" fillId="5" borderId="0" xfId="3" applyFill="1"/>
    <xf numFmtId="0" fontId="15" fillId="5" borderId="0" xfId="3" applyFont="1" applyFill="1" applyBorder="1" applyAlignment="1">
      <alignment horizontal="right"/>
    </xf>
    <xf numFmtId="0" fontId="11" fillId="5" borderId="0" xfId="3" applyNumberFormat="1" applyFont="1" applyFill="1" applyBorder="1" applyAlignment="1">
      <alignment horizontal="left"/>
    </xf>
    <xf numFmtId="0" fontId="11" fillId="5" borderId="0" xfId="3" applyFont="1" applyFill="1" applyBorder="1" applyAlignment="1">
      <alignment horizontal="left"/>
    </xf>
    <xf numFmtId="0" fontId="11" fillId="5" borderId="32" xfId="3" applyFont="1" applyFill="1" applyBorder="1" applyAlignment="1">
      <alignment horizontal="right"/>
    </xf>
    <xf numFmtId="0" fontId="11" fillId="5" borderId="31" xfId="3" applyFont="1" applyFill="1" applyBorder="1" applyAlignment="1">
      <alignment horizontal="left"/>
    </xf>
    <xf numFmtId="0" fontId="11" fillId="5" borderId="0" xfId="3" applyFont="1" applyFill="1" applyBorder="1" applyAlignment="1">
      <alignment horizontal="center"/>
    </xf>
    <xf numFmtId="14" fontId="11" fillId="5" borderId="30" xfId="3" applyNumberFormat="1" applyFont="1" applyFill="1" applyBorder="1" applyAlignment="1" applyProtection="1">
      <alignment horizontal="right"/>
      <protection locked="0"/>
    </xf>
    <xf numFmtId="0" fontId="11" fillId="5" borderId="0" xfId="3" applyFont="1" applyFill="1" applyBorder="1" applyAlignment="1">
      <alignment horizontal="right"/>
    </xf>
    <xf numFmtId="0" fontId="11" fillId="5" borderId="28" xfId="3" applyFont="1" applyFill="1" applyBorder="1" applyAlignment="1">
      <alignment horizontal="left"/>
    </xf>
    <xf numFmtId="166" fontId="11" fillId="5" borderId="30" xfId="3" applyNumberFormat="1" applyFont="1" applyFill="1" applyBorder="1" applyAlignment="1" applyProtection="1">
      <alignment horizontal="right"/>
      <protection locked="0"/>
    </xf>
    <xf numFmtId="166" fontId="11" fillId="6" borderId="30" xfId="3" applyNumberFormat="1" applyFont="1" applyFill="1" applyBorder="1" applyAlignment="1">
      <alignment horizontal="right"/>
    </xf>
    <xf numFmtId="165" fontId="11" fillId="5" borderId="30" xfId="3" applyNumberFormat="1" applyFont="1" applyFill="1" applyBorder="1" applyAlignment="1" applyProtection="1">
      <alignment horizontal="right"/>
      <protection locked="0"/>
    </xf>
    <xf numFmtId="0" fontId="11" fillId="5" borderId="0" xfId="3" applyFill="1" applyBorder="1"/>
    <xf numFmtId="0" fontId="14" fillId="5" borderId="0" xfId="3" applyFont="1" applyFill="1" applyBorder="1" applyAlignment="1">
      <alignment horizontal="left"/>
    </xf>
    <xf numFmtId="44" fontId="4" fillId="4" borderId="2" xfId="1" applyFont="1" applyFill="1" applyBorder="1" applyProtection="1">
      <protection locked="0"/>
    </xf>
    <xf numFmtId="9" fontId="4" fillId="3" borderId="2" xfId="4" applyFont="1" applyFill="1" applyBorder="1" applyProtection="1"/>
    <xf numFmtId="0" fontId="4" fillId="0" borderId="2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 wrapText="1"/>
      <protection locked="0"/>
    </xf>
    <xf numFmtId="44" fontId="4" fillId="3" borderId="8" xfId="1" applyFont="1" applyFill="1" applyBorder="1" applyProtection="1"/>
    <xf numFmtId="167" fontId="4" fillId="4" borderId="2" xfId="1" applyNumberFormat="1" applyFont="1" applyFill="1" applyBorder="1" applyProtection="1">
      <protection locked="0"/>
    </xf>
    <xf numFmtId="167" fontId="4" fillId="3" borderId="2" xfId="1" applyNumberFormat="1" applyFont="1" applyFill="1" applyBorder="1" applyProtection="1"/>
    <xf numFmtId="167" fontId="4" fillId="4" borderId="2" xfId="0" applyNumberFormat="1" applyFont="1" applyFill="1" applyBorder="1" applyProtection="1">
      <protection locked="0"/>
    </xf>
    <xf numFmtId="167" fontId="4" fillId="3" borderId="17" xfId="0" applyNumberFormat="1" applyFont="1" applyFill="1" applyBorder="1" applyProtection="1"/>
    <xf numFmtId="167" fontId="4" fillId="3" borderId="17" xfId="1" applyNumberFormat="1" applyFont="1" applyFill="1" applyBorder="1" applyProtection="1"/>
    <xf numFmtId="167" fontId="4" fillId="0" borderId="2" xfId="1" applyNumberFormat="1" applyFont="1" applyBorder="1" applyProtection="1">
      <protection locked="0"/>
    </xf>
    <xf numFmtId="167" fontId="4" fillId="4" borderId="2" xfId="1" applyNumberFormat="1" applyFont="1" applyFill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right" wrapText="1"/>
      <protection locked="0"/>
    </xf>
    <xf numFmtId="0" fontId="6" fillId="4" borderId="0" xfId="0" applyFont="1" applyFill="1" applyBorder="1" applyAlignment="1" applyProtection="1">
      <alignment horizontal="center" wrapText="1"/>
      <protection locked="0"/>
    </xf>
    <xf numFmtId="0" fontId="6" fillId="4" borderId="1" xfId="0" applyFont="1" applyFill="1" applyBorder="1" applyAlignment="1" applyProtection="1">
      <alignment horizontal="center" wrapText="1"/>
      <protection locked="0"/>
    </xf>
    <xf numFmtId="0" fontId="5" fillId="4" borderId="9" xfId="0" applyFont="1" applyFill="1" applyBorder="1" applyAlignment="1" applyProtection="1">
      <alignment horizontal="left" wrapText="1"/>
      <protection locked="0"/>
    </xf>
    <xf numFmtId="0" fontId="5" fillId="4" borderId="21" xfId="0" applyFont="1" applyFill="1" applyBorder="1" applyAlignment="1" applyProtection="1">
      <alignment horizontal="left" wrapText="1"/>
      <protection locked="0"/>
    </xf>
    <xf numFmtId="44" fontId="4" fillId="3" borderId="2" xfId="0" applyNumberFormat="1" applyFont="1" applyFill="1" applyBorder="1" applyAlignment="1" applyProtection="1">
      <alignment horizontal="center"/>
    </xf>
    <xf numFmtId="0" fontId="5" fillId="4" borderId="0" xfId="0" applyFont="1" applyFill="1" applyBorder="1" applyAlignment="1" applyProtection="1">
      <alignment horizontal="center" wrapText="1"/>
      <protection locked="0"/>
    </xf>
    <xf numFmtId="0" fontId="5" fillId="4" borderId="1" xfId="0" applyFont="1" applyFill="1" applyBorder="1" applyAlignment="1" applyProtection="1">
      <alignment horizontal="center" wrapText="1"/>
      <protection locked="0"/>
    </xf>
    <xf numFmtId="0" fontId="4" fillId="4" borderId="9" xfId="0" applyFont="1" applyFill="1" applyBorder="1" applyAlignment="1" applyProtection="1">
      <alignment horizontal="left" wrapText="1"/>
      <protection locked="0"/>
    </xf>
    <xf numFmtId="0" fontId="4" fillId="4" borderId="21" xfId="0" applyFont="1" applyFill="1" applyBorder="1" applyAlignment="1" applyProtection="1">
      <alignment horizontal="left" wrapText="1"/>
      <protection locked="0"/>
    </xf>
    <xf numFmtId="167" fontId="4" fillId="4" borderId="9" xfId="1" applyNumberFormat="1" applyFont="1" applyFill="1" applyBorder="1" applyAlignment="1" applyProtection="1">
      <alignment horizontal="center"/>
      <protection locked="0"/>
    </xf>
    <xf numFmtId="167" fontId="4" fillId="4" borderId="21" xfId="1" applyNumberFormat="1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 applyProtection="1">
      <alignment horizontal="center"/>
      <protection locked="0"/>
    </xf>
    <xf numFmtId="0" fontId="5" fillId="4" borderId="1" xfId="0" applyFont="1" applyFill="1" applyBorder="1" applyAlignment="1" applyProtection="1">
      <alignment horizontal="center"/>
      <protection locked="0"/>
    </xf>
    <xf numFmtId="0" fontId="4" fillId="4" borderId="5" xfId="0" applyFont="1" applyFill="1" applyBorder="1" applyProtection="1">
      <protection locked="0"/>
    </xf>
    <xf numFmtId="0" fontId="4" fillId="4" borderId="11" xfId="0" applyFont="1" applyFill="1" applyBorder="1" applyProtection="1">
      <protection locked="0"/>
    </xf>
    <xf numFmtId="44" fontId="4" fillId="4" borderId="5" xfId="1" applyFont="1" applyFill="1" applyBorder="1" applyProtection="1">
      <protection locked="0"/>
    </xf>
    <xf numFmtId="44" fontId="4" fillId="4" borderId="11" xfId="1" applyFont="1" applyFill="1" applyBorder="1" applyProtection="1">
      <protection locked="0"/>
    </xf>
    <xf numFmtId="0" fontId="13" fillId="4" borderId="4" xfId="0" applyFont="1" applyFill="1" applyBorder="1" applyAlignment="1" applyProtection="1">
      <alignment horizontal="center"/>
      <protection locked="0"/>
    </xf>
    <xf numFmtId="0" fontId="0" fillId="2" borderId="0" xfId="0" applyFill="1" applyBorder="1" applyProtection="1">
      <protection locked="0"/>
    </xf>
    <xf numFmtId="167" fontId="4" fillId="4" borderId="2" xfId="1" applyNumberFormat="1" applyFont="1" applyFill="1" applyBorder="1" applyProtection="1">
      <protection locked="0"/>
    </xf>
    <xf numFmtId="0" fontId="0" fillId="4" borderId="0" xfId="0" applyFill="1" applyBorder="1" applyProtection="1">
      <protection locked="0"/>
    </xf>
    <xf numFmtId="0" fontId="7" fillId="4" borderId="14" xfId="0" applyFont="1" applyFill="1" applyBorder="1" applyAlignment="1" applyProtection="1">
      <alignment horizontal="center"/>
      <protection locked="0"/>
    </xf>
    <xf numFmtId="0" fontId="7" fillId="4" borderId="0" xfId="0" applyFont="1" applyFill="1" applyBorder="1" applyAlignment="1" applyProtection="1">
      <alignment horizontal="center"/>
      <protection locked="0"/>
    </xf>
    <xf numFmtId="167" fontId="4" fillId="4" borderId="2" xfId="1" applyNumberFormat="1" applyFont="1" applyFill="1" applyBorder="1" applyAlignment="1" applyProtection="1">
      <alignment horizontal="center"/>
      <protection locked="0"/>
    </xf>
    <xf numFmtId="0" fontId="5" fillId="4" borderId="15" xfId="0" applyFont="1" applyFill="1" applyBorder="1" applyAlignment="1" applyProtection="1">
      <alignment horizontal="center"/>
      <protection locked="0"/>
    </xf>
    <xf numFmtId="0" fontId="5" fillId="4" borderId="22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center" wrapText="1"/>
      <protection locked="0"/>
    </xf>
    <xf numFmtId="0" fontId="4" fillId="4" borderId="14" xfId="0" applyFont="1" applyFill="1" applyBorder="1" applyAlignment="1" applyProtection="1">
      <alignment horizontal="left"/>
      <protection locked="0"/>
    </xf>
    <xf numFmtId="0" fontId="4" fillId="4" borderId="0" xfId="0" applyFont="1" applyFill="1" applyBorder="1" applyAlignment="1" applyProtection="1">
      <alignment horizontal="left"/>
      <protection locked="0"/>
    </xf>
    <xf numFmtId="0" fontId="7" fillId="4" borderId="12" xfId="0" applyFont="1" applyFill="1" applyBorder="1" applyAlignment="1" applyProtection="1">
      <alignment horizontal="left"/>
      <protection locked="0"/>
    </xf>
    <xf numFmtId="0" fontId="7" fillId="4" borderId="4" xfId="0" applyFont="1" applyFill="1" applyBorder="1" applyAlignment="1" applyProtection="1">
      <alignment horizontal="left"/>
      <protection locked="0"/>
    </xf>
    <xf numFmtId="0" fontId="11" fillId="5" borderId="25" xfId="3" applyFont="1" applyFill="1" applyBorder="1" applyAlignment="1" applyProtection="1">
      <alignment horizontal="left"/>
      <protection locked="0"/>
    </xf>
    <xf numFmtId="0" fontId="11" fillId="5" borderId="27" xfId="3" applyFont="1" applyFill="1" applyBorder="1" applyAlignment="1" applyProtection="1">
      <alignment horizontal="left"/>
      <protection locked="0"/>
    </xf>
    <xf numFmtId="0" fontId="15" fillId="5" borderId="25" xfId="3" applyFont="1" applyFill="1" applyBorder="1" applyAlignment="1">
      <alignment horizontal="center"/>
    </xf>
    <xf numFmtId="0" fontId="15" fillId="5" borderId="26" xfId="3" applyFont="1" applyFill="1" applyBorder="1" applyAlignment="1">
      <alignment horizontal="center"/>
    </xf>
    <xf numFmtId="0" fontId="15" fillId="5" borderId="27" xfId="3" applyFont="1" applyFill="1" applyBorder="1" applyAlignment="1">
      <alignment horizontal="center"/>
    </xf>
  </cellXfs>
  <cellStyles count="5">
    <cellStyle name="Currency" xfId="1" builtinId="4"/>
    <cellStyle name="Currency 2" xfId="2"/>
    <cellStyle name="Normal" xfId="0" builtinId="0"/>
    <cellStyle name="Normal 2" xfId="3"/>
    <cellStyle name="Percent" xfId="4" builtinId="5"/>
  </cellStyles>
  <dxfs count="8">
    <dxf>
      <font>
        <condense val="0"/>
        <extend val="0"/>
        <color auto="1"/>
      </font>
      <fill>
        <patternFill patternType="solid">
          <bgColor indexed="9"/>
        </patternFill>
      </fill>
      <border>
        <left/>
        <right/>
        <top/>
        <bottom style="thin">
          <color indexed="22"/>
        </bottom>
      </border>
    </dxf>
    <dxf>
      <font>
        <condense val="0"/>
        <extend val="0"/>
        <color indexed="9"/>
      </font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indexed="26"/>
        </patternFill>
      </fill>
    </dxf>
    <dxf>
      <font>
        <condense val="0"/>
        <extend val="0"/>
        <color auto="1"/>
      </font>
      <fill>
        <patternFill patternType="solid">
          <bgColor indexed="26"/>
        </patternFill>
      </fill>
      <border>
        <left/>
        <right/>
        <top/>
        <bottom style="thin">
          <color indexed="22"/>
        </bottom>
      </border>
    </dxf>
    <dxf>
      <font>
        <condense val="0"/>
        <extend val="0"/>
        <color indexed="9"/>
      </font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indexed="26"/>
        </patternFill>
      </fill>
    </dxf>
    <dxf>
      <font>
        <condense val="0"/>
        <extend val="0"/>
        <color auto="1"/>
      </font>
      <fill>
        <patternFill patternType="solid">
          <bgColor indexed="26"/>
        </patternFill>
      </fill>
      <border>
        <left/>
        <right/>
        <top/>
        <bottom style="thin">
          <color indexed="22"/>
        </bottom>
      </border>
    </dxf>
    <dxf>
      <font>
        <condense val="0"/>
        <extend val="0"/>
        <color indexed="9"/>
      </font>
      <fill>
        <patternFill patternType="solid">
          <bgColor indexed="9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399"/>
  <sheetViews>
    <sheetView tabSelected="1" topLeftCell="A22" zoomScale="130" zoomScaleNormal="130" workbookViewId="0">
      <selection activeCell="I43" sqref="I43"/>
    </sheetView>
  </sheetViews>
  <sheetFormatPr defaultRowHeight="15"/>
  <cols>
    <col min="1" max="1" width="29.140625" style="14" customWidth="1"/>
    <col min="2" max="2" width="14.7109375" style="14" customWidth="1"/>
    <col min="3" max="3" width="3.28515625" style="14" customWidth="1"/>
    <col min="4" max="4" width="19.7109375" style="14" bestFit="1" customWidth="1"/>
    <col min="5" max="5" width="16" style="14" customWidth="1"/>
    <col min="6" max="6" width="17" style="14" customWidth="1"/>
    <col min="7" max="7" width="3.42578125" style="14" customWidth="1"/>
    <col min="8" max="8" width="17" style="14" customWidth="1"/>
    <col min="9" max="9" width="14.7109375" style="14" customWidth="1"/>
    <col min="10" max="10" width="2.85546875" style="14" customWidth="1"/>
    <col min="11" max="11" width="17.85546875" style="14" customWidth="1"/>
    <col min="12" max="14" width="14.7109375" style="14" customWidth="1"/>
    <col min="15" max="15" width="15.7109375" style="14" customWidth="1"/>
    <col min="16" max="16" width="14.7109375" style="14" customWidth="1"/>
    <col min="17" max="17" width="12.7109375" style="14" customWidth="1"/>
    <col min="18" max="16384" width="9.140625" style="14"/>
  </cols>
  <sheetData>
    <row r="1" spans="1:43" s="4" customFormat="1" ht="15.75">
      <c r="A1" s="1"/>
      <c r="B1" s="2"/>
      <c r="C1" s="2"/>
      <c r="D1" s="2"/>
      <c r="E1" s="2"/>
      <c r="F1" s="153" t="s">
        <v>101</v>
      </c>
      <c r="G1" s="153"/>
      <c r="H1" s="153"/>
      <c r="I1" s="2"/>
      <c r="J1" s="2"/>
      <c r="K1" s="2"/>
      <c r="L1" s="2"/>
      <c r="M1" s="2"/>
      <c r="N1" s="2"/>
      <c r="O1" s="2"/>
      <c r="P1" s="2"/>
      <c r="Q1" s="3"/>
    </row>
    <row r="2" spans="1:43">
      <c r="A2" s="5" t="s">
        <v>29</v>
      </c>
      <c r="B2" s="6"/>
      <c r="C2" s="6"/>
      <c r="D2" s="6"/>
      <c r="E2" s="7" t="s">
        <v>31</v>
      </c>
      <c r="F2" s="12"/>
      <c r="G2" s="8"/>
      <c r="H2" s="9" t="s">
        <v>56</v>
      </c>
      <c r="I2" s="10"/>
      <c r="J2" s="10"/>
      <c r="K2" s="11" t="s">
        <v>61</v>
      </c>
      <c r="L2" s="12"/>
      <c r="M2" s="11" t="s">
        <v>31</v>
      </c>
      <c r="N2" s="11"/>
      <c r="O2" s="10"/>
      <c r="P2" s="10"/>
      <c r="Q2" s="13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</row>
    <row r="3" spans="1:43" ht="15.75">
      <c r="A3" s="15"/>
      <c r="B3" s="16"/>
      <c r="C3" s="16"/>
      <c r="D3" s="16"/>
      <c r="E3" s="16"/>
      <c r="F3" s="16"/>
      <c r="G3" s="16"/>
      <c r="H3" s="17" t="s">
        <v>72</v>
      </c>
      <c r="I3" s="16"/>
      <c r="J3" s="18"/>
      <c r="K3" s="16"/>
      <c r="L3" s="16"/>
      <c r="M3" s="16"/>
      <c r="N3" s="16"/>
      <c r="O3" s="16"/>
      <c r="P3" s="16"/>
      <c r="Q3" s="19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</row>
    <row r="4" spans="1:43">
      <c r="A4" s="20" t="s">
        <v>0</v>
      </c>
      <c r="B4" s="21"/>
      <c r="C4" s="22"/>
      <c r="D4" s="22"/>
      <c r="E4" s="22"/>
      <c r="F4" s="22"/>
      <c r="G4" s="22"/>
      <c r="H4" s="23" t="s">
        <v>1</v>
      </c>
      <c r="I4" s="16"/>
      <c r="J4" s="16"/>
      <c r="K4" s="16" t="s">
        <v>63</v>
      </c>
      <c r="L4" s="16"/>
      <c r="M4" s="16"/>
      <c r="N4" s="16"/>
      <c r="O4" s="16"/>
      <c r="P4" s="16"/>
      <c r="Q4" s="19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</row>
    <row r="5" spans="1:43">
      <c r="A5" s="24" t="s">
        <v>1</v>
      </c>
      <c r="B5" s="22"/>
      <c r="C5" s="22"/>
      <c r="D5" s="23" t="s">
        <v>2</v>
      </c>
      <c r="E5" s="22"/>
      <c r="F5" s="23" t="s">
        <v>130</v>
      </c>
      <c r="G5" s="22"/>
      <c r="H5" s="25" t="s">
        <v>4</v>
      </c>
      <c r="I5" s="26"/>
      <c r="J5" s="16"/>
      <c r="K5" s="25" t="s">
        <v>64</v>
      </c>
      <c r="L5" s="27"/>
      <c r="M5" s="16"/>
      <c r="N5" s="16"/>
      <c r="O5" s="16"/>
      <c r="P5" s="16"/>
      <c r="Q5" s="19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</row>
    <row r="6" spans="1:43">
      <c r="A6" s="28" t="s">
        <v>4</v>
      </c>
      <c r="B6" s="29"/>
      <c r="C6" s="16"/>
      <c r="D6" s="30" t="s">
        <v>16</v>
      </c>
      <c r="E6" s="29"/>
      <c r="F6" s="29"/>
      <c r="G6" s="16"/>
      <c r="H6" s="25" t="s">
        <v>57</v>
      </c>
      <c r="I6" s="26"/>
      <c r="J6" s="16"/>
      <c r="K6" s="25" t="s">
        <v>65</v>
      </c>
      <c r="L6" s="27"/>
      <c r="M6" s="22" t="s">
        <v>105</v>
      </c>
      <c r="N6" s="22"/>
      <c r="O6" s="22"/>
      <c r="P6" s="22"/>
      <c r="Q6" s="19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</row>
    <row r="7" spans="1:43">
      <c r="A7" s="28" t="s">
        <v>5</v>
      </c>
      <c r="B7" s="29"/>
      <c r="C7" s="16"/>
      <c r="D7" s="30" t="s">
        <v>17</v>
      </c>
      <c r="E7" s="29"/>
      <c r="F7" s="29"/>
      <c r="G7" s="16"/>
      <c r="H7" s="25" t="s">
        <v>58</v>
      </c>
      <c r="I7" s="26"/>
      <c r="J7" s="16"/>
      <c r="K7" s="25" t="s">
        <v>66</v>
      </c>
      <c r="L7" s="27"/>
      <c r="M7" s="16"/>
      <c r="N7" s="16"/>
      <c r="O7" s="16"/>
      <c r="P7" s="16"/>
      <c r="Q7" s="19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</row>
    <row r="8" spans="1:43">
      <c r="A8" s="28" t="s">
        <v>6</v>
      </c>
      <c r="B8" s="29"/>
      <c r="C8" s="16"/>
      <c r="D8" s="30" t="s">
        <v>18</v>
      </c>
      <c r="E8" s="29"/>
      <c r="F8" s="29"/>
      <c r="G8" s="16"/>
      <c r="H8" s="25" t="s">
        <v>59</v>
      </c>
      <c r="I8" s="26"/>
      <c r="J8" s="16"/>
      <c r="K8" s="31" t="s">
        <v>19</v>
      </c>
      <c r="L8" s="27"/>
      <c r="M8" s="16"/>
      <c r="N8" s="16"/>
      <c r="O8" s="16"/>
      <c r="P8" s="16"/>
      <c r="Q8" s="19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</row>
    <row r="9" spans="1:43">
      <c r="A9" s="28" t="s">
        <v>7</v>
      </c>
      <c r="B9" s="29"/>
      <c r="C9" s="16"/>
      <c r="D9" s="30" t="s">
        <v>23</v>
      </c>
      <c r="E9" s="29"/>
      <c r="F9" s="29"/>
      <c r="G9" s="16"/>
      <c r="H9" s="25" t="s">
        <v>60</v>
      </c>
      <c r="I9" s="26"/>
      <c r="J9" s="16"/>
      <c r="K9" s="30" t="s">
        <v>22</v>
      </c>
      <c r="L9" s="32"/>
      <c r="M9" s="16"/>
      <c r="N9" s="16"/>
      <c r="O9" s="16"/>
      <c r="P9" s="16"/>
      <c r="Q9" s="19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</row>
    <row r="10" spans="1:43">
      <c r="A10" s="28" t="s">
        <v>8</v>
      </c>
      <c r="B10" s="29"/>
      <c r="C10" s="16"/>
      <c r="D10" s="30" t="s">
        <v>19</v>
      </c>
      <c r="E10" s="29"/>
      <c r="F10" s="29"/>
      <c r="G10" s="16"/>
      <c r="H10" s="25" t="s">
        <v>22</v>
      </c>
      <c r="I10" s="26"/>
      <c r="J10" s="16"/>
      <c r="K10" s="33" t="s">
        <v>67</v>
      </c>
      <c r="L10" s="84">
        <f>SUM(L5:L9)</f>
        <v>0</v>
      </c>
      <c r="M10" s="16"/>
      <c r="N10" s="16"/>
      <c r="O10" s="16"/>
      <c r="P10" s="16"/>
      <c r="Q10" s="19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</row>
    <row r="11" spans="1:43">
      <c r="A11" s="28" t="s">
        <v>131</v>
      </c>
      <c r="B11" s="29"/>
      <c r="C11" s="16"/>
      <c r="D11" s="34" t="s">
        <v>132</v>
      </c>
      <c r="E11" s="29"/>
      <c r="F11" s="29"/>
      <c r="G11" s="16"/>
      <c r="H11" s="33" t="s">
        <v>62</v>
      </c>
      <c r="I11" s="80">
        <f>SUM(I5:I10)</f>
        <v>0</v>
      </c>
      <c r="J11" s="16"/>
      <c r="K11" s="23" t="s">
        <v>68</v>
      </c>
      <c r="L11" s="16"/>
      <c r="M11" s="16"/>
      <c r="N11" s="16"/>
      <c r="O11" s="16"/>
      <c r="P11" s="16"/>
      <c r="Q11" s="19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</row>
    <row r="12" spans="1:43">
      <c r="A12" s="28" t="s">
        <v>10</v>
      </c>
      <c r="B12" s="29"/>
      <c r="C12" s="16"/>
      <c r="D12" s="30" t="s">
        <v>22</v>
      </c>
      <c r="E12" s="29"/>
      <c r="F12" s="29"/>
      <c r="G12" s="16"/>
      <c r="H12" s="16"/>
      <c r="I12" s="16"/>
      <c r="J12" s="16"/>
      <c r="K12" s="25" t="s">
        <v>70</v>
      </c>
      <c r="L12" s="48"/>
      <c r="M12" s="16"/>
      <c r="N12" s="16"/>
      <c r="O12" s="16"/>
      <c r="P12" s="16"/>
      <c r="Q12" s="19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</row>
    <row r="13" spans="1:43">
      <c r="A13" s="28" t="s">
        <v>11</v>
      </c>
      <c r="B13" s="29"/>
      <c r="C13" s="16"/>
      <c r="D13" s="30" t="s">
        <v>21</v>
      </c>
      <c r="E13" s="80">
        <f>SUM(E6:E12)</f>
        <v>0</v>
      </c>
      <c r="F13" s="80">
        <f>SUM(F6:F12)</f>
        <v>0</v>
      </c>
      <c r="G13" s="16"/>
      <c r="H13" s="16"/>
      <c r="I13" s="16"/>
      <c r="J13" s="16"/>
      <c r="K13" s="33" t="s">
        <v>69</v>
      </c>
      <c r="L13" s="80">
        <f>SUM(L12)</f>
        <v>0</v>
      </c>
      <c r="M13" s="16"/>
      <c r="N13" s="16"/>
      <c r="O13" s="16"/>
      <c r="P13" s="16"/>
      <c r="Q13" s="19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</row>
    <row r="14" spans="1:43" ht="15" customHeight="1">
      <c r="A14" s="28" t="s">
        <v>12</v>
      </c>
      <c r="B14" s="29"/>
      <c r="C14" s="16"/>
      <c r="D14" s="35"/>
      <c r="E14" s="35"/>
      <c r="F14" s="35"/>
      <c r="G14" s="16"/>
      <c r="H14" s="16"/>
      <c r="I14" s="16"/>
      <c r="J14" s="16"/>
      <c r="K14" s="138" t="s">
        <v>71</v>
      </c>
      <c r="L14" s="140">
        <f>SUM(L13+L10)</f>
        <v>0</v>
      </c>
      <c r="M14" s="16"/>
      <c r="N14" s="16"/>
      <c r="O14" s="16"/>
      <c r="P14" s="16"/>
      <c r="Q14" s="19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</row>
    <row r="15" spans="1:43" ht="15.75">
      <c r="A15" s="36" t="s">
        <v>13</v>
      </c>
      <c r="B15" s="79">
        <f>SUM(B6:B14)</f>
        <v>0</v>
      </c>
      <c r="C15" s="16"/>
      <c r="D15" s="35"/>
      <c r="E15" s="35"/>
      <c r="F15" s="35"/>
      <c r="G15" s="16"/>
      <c r="H15" s="37"/>
      <c r="I15" s="16"/>
      <c r="J15" s="16"/>
      <c r="K15" s="139"/>
      <c r="L15" s="140"/>
      <c r="M15" s="16"/>
      <c r="N15" s="16"/>
      <c r="O15" s="16"/>
      <c r="P15" s="16"/>
      <c r="Q15" s="19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</row>
    <row r="16" spans="1:43" ht="15.75" customHeight="1">
      <c r="A16" s="38"/>
      <c r="B16" s="18"/>
      <c r="C16" s="16"/>
      <c r="D16" s="23" t="s">
        <v>24</v>
      </c>
      <c r="E16" s="39" t="s">
        <v>25</v>
      </c>
      <c r="F16" s="40" t="s">
        <v>129</v>
      </c>
      <c r="G16" s="16"/>
      <c r="H16" s="37"/>
      <c r="I16" s="16"/>
      <c r="J16" s="16"/>
      <c r="K16" s="41"/>
      <c r="L16" s="42"/>
      <c r="M16" s="16"/>
      <c r="N16" s="16"/>
      <c r="O16" s="16"/>
      <c r="P16" s="16"/>
      <c r="Q16" s="19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</row>
    <row r="17" spans="1:43" ht="15" customHeight="1">
      <c r="A17" s="43" t="s">
        <v>14</v>
      </c>
      <c r="B17" s="79">
        <f>B15-E13</f>
        <v>0</v>
      </c>
      <c r="C17" s="16"/>
      <c r="D17" s="44">
        <v>2011</v>
      </c>
      <c r="E17" s="133"/>
      <c r="F17" s="133"/>
      <c r="G17" s="16"/>
      <c r="H17" s="37" t="s">
        <v>73</v>
      </c>
      <c r="I17" s="147" t="s">
        <v>74</v>
      </c>
      <c r="J17" s="147"/>
      <c r="K17" s="147" t="s">
        <v>75</v>
      </c>
      <c r="L17" s="141" t="s">
        <v>76</v>
      </c>
      <c r="M17" s="141" t="s">
        <v>78</v>
      </c>
      <c r="N17" s="141" t="s">
        <v>80</v>
      </c>
      <c r="O17" s="45" t="s">
        <v>79</v>
      </c>
      <c r="P17" s="147" t="s">
        <v>81</v>
      </c>
      <c r="Q17" s="160" t="s">
        <v>82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</row>
    <row r="18" spans="1:43">
      <c r="A18" s="28" t="s">
        <v>15</v>
      </c>
      <c r="B18" s="79">
        <f>B10-E10</f>
        <v>0</v>
      </c>
      <c r="C18" s="16"/>
      <c r="D18" s="44">
        <v>2012</v>
      </c>
      <c r="E18" s="133"/>
      <c r="F18" s="133"/>
      <c r="G18" s="16"/>
      <c r="H18" s="22"/>
      <c r="I18" s="148"/>
      <c r="J18" s="148"/>
      <c r="K18" s="148"/>
      <c r="L18" s="142"/>
      <c r="M18" s="142"/>
      <c r="N18" s="142"/>
      <c r="O18" s="46"/>
      <c r="P18" s="148"/>
      <c r="Q18" s="161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</row>
    <row r="19" spans="1:43">
      <c r="A19" s="15"/>
      <c r="B19" s="16"/>
      <c r="C19" s="16"/>
      <c r="D19" s="44">
        <v>2013</v>
      </c>
      <c r="E19" s="133"/>
      <c r="F19" s="133"/>
      <c r="G19" s="16"/>
      <c r="H19" s="47">
        <v>2012</v>
      </c>
      <c r="I19" s="155"/>
      <c r="J19" s="155"/>
      <c r="K19" s="128"/>
      <c r="L19" s="124" t="e">
        <f>K19/I19</f>
        <v>#DIV/0!</v>
      </c>
      <c r="M19" s="128"/>
      <c r="N19" s="128"/>
      <c r="O19" s="129">
        <f>I19-K19-M19-N19</f>
        <v>0</v>
      </c>
      <c r="P19" s="128"/>
      <c r="Q19" s="132">
        <f>O19-P19</f>
        <v>0</v>
      </c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</row>
    <row r="20" spans="1:43" ht="15.75" thickBot="1">
      <c r="A20" s="49" t="s">
        <v>27</v>
      </c>
      <c r="B20" s="50"/>
      <c r="C20" s="50"/>
      <c r="D20" s="50"/>
      <c r="E20" s="50"/>
      <c r="F20" s="50"/>
      <c r="G20" s="16"/>
      <c r="H20" s="47">
        <v>2013</v>
      </c>
      <c r="I20" s="155"/>
      <c r="J20" s="155"/>
      <c r="K20" s="128"/>
      <c r="L20" s="124" t="e">
        <f t="shared" ref="L20:L22" si="0">K20/I20</f>
        <v>#DIV/0!</v>
      </c>
      <c r="M20" s="128"/>
      <c r="N20" s="128"/>
      <c r="O20" s="129">
        <f t="shared" ref="O20:O22" si="1">I20-K20-M20-N20</f>
        <v>0</v>
      </c>
      <c r="P20" s="128"/>
      <c r="Q20" s="132">
        <f t="shared" ref="Q20:Q22" si="2">O20-P20</f>
        <v>0</v>
      </c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</row>
    <row r="21" spans="1:43">
      <c r="A21" s="165" t="s">
        <v>28</v>
      </c>
      <c r="B21" s="166"/>
      <c r="C21" s="166"/>
      <c r="D21" s="166"/>
      <c r="E21" s="166"/>
      <c r="F21" s="166"/>
      <c r="G21" s="16"/>
      <c r="H21" s="47">
        <v>2014</v>
      </c>
      <c r="I21" s="155"/>
      <c r="J21" s="155"/>
      <c r="K21" s="128"/>
      <c r="L21" s="124" t="e">
        <f t="shared" si="0"/>
        <v>#DIV/0!</v>
      </c>
      <c r="M21" s="128"/>
      <c r="N21" s="128"/>
      <c r="O21" s="129">
        <f t="shared" si="1"/>
        <v>0</v>
      </c>
      <c r="P21" s="128"/>
      <c r="Q21" s="132">
        <f t="shared" si="2"/>
        <v>0</v>
      </c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</row>
    <row r="22" spans="1:43">
      <c r="A22" s="157"/>
      <c r="B22" s="158"/>
      <c r="C22" s="158"/>
      <c r="D22" s="158"/>
      <c r="E22" s="158"/>
      <c r="F22" s="158"/>
      <c r="G22" s="16"/>
      <c r="H22" s="47" t="s">
        <v>77</v>
      </c>
      <c r="I22" s="155"/>
      <c r="J22" s="155"/>
      <c r="K22" s="128"/>
      <c r="L22" s="124" t="e">
        <f t="shared" si="0"/>
        <v>#DIV/0!</v>
      </c>
      <c r="M22" s="128"/>
      <c r="N22" s="128"/>
      <c r="O22" s="129">
        <f t="shared" si="1"/>
        <v>0</v>
      </c>
      <c r="P22" s="128"/>
      <c r="Q22" s="132">
        <f t="shared" si="2"/>
        <v>0</v>
      </c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</row>
    <row r="23" spans="1:43">
      <c r="A23" s="157"/>
      <c r="B23" s="158"/>
      <c r="C23" s="158"/>
      <c r="D23" s="158"/>
      <c r="E23" s="158"/>
      <c r="F23" s="158"/>
      <c r="G23" s="16"/>
      <c r="H23" s="16"/>
      <c r="I23" s="156"/>
      <c r="J23" s="156"/>
      <c r="K23" s="16"/>
      <c r="L23" s="16"/>
      <c r="M23" s="16"/>
      <c r="N23" s="16"/>
      <c r="O23" s="16"/>
      <c r="P23" s="16"/>
      <c r="Q23" s="19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</row>
    <row r="24" spans="1:43">
      <c r="A24" s="5" t="s">
        <v>29</v>
      </c>
      <c r="B24" s="6"/>
      <c r="C24" s="6"/>
      <c r="D24" s="6"/>
      <c r="E24" s="6"/>
      <c r="F24" s="6"/>
      <c r="G24" s="16"/>
      <c r="H24" s="9" t="s">
        <v>83</v>
      </c>
      <c r="I24" s="154"/>
      <c r="J24" s="154"/>
      <c r="K24" s="10"/>
      <c r="L24" s="10"/>
      <c r="M24" s="10"/>
      <c r="N24" s="10"/>
      <c r="O24" s="10"/>
      <c r="P24" s="162" t="s">
        <v>88</v>
      </c>
      <c r="Q24" s="13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</row>
    <row r="25" spans="1:43">
      <c r="A25" s="15"/>
      <c r="B25" s="16"/>
      <c r="C25" s="16"/>
      <c r="D25" s="16"/>
      <c r="E25" s="16"/>
      <c r="F25" s="16"/>
      <c r="G25" s="16"/>
      <c r="H25" s="51"/>
      <c r="I25" s="147" t="s">
        <v>74</v>
      </c>
      <c r="J25" s="147"/>
      <c r="K25" s="147" t="s">
        <v>75</v>
      </c>
      <c r="L25" s="141" t="s">
        <v>76</v>
      </c>
      <c r="M25" s="141" t="s">
        <v>78</v>
      </c>
      <c r="N25" s="141" t="s">
        <v>80</v>
      </c>
      <c r="O25" s="23"/>
      <c r="P25" s="162"/>
      <c r="Q25" s="19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</row>
    <row r="26" spans="1:43" ht="15" customHeight="1">
      <c r="A26" s="20" t="s">
        <v>30</v>
      </c>
      <c r="B26" s="21"/>
      <c r="C26" s="22"/>
      <c r="D26" s="22"/>
      <c r="E26" s="22"/>
      <c r="F26" s="22"/>
      <c r="G26" s="16"/>
      <c r="H26" s="16"/>
      <c r="I26" s="148"/>
      <c r="J26" s="148"/>
      <c r="K26" s="148"/>
      <c r="L26" s="142"/>
      <c r="M26" s="142"/>
      <c r="N26" s="142"/>
      <c r="O26" s="23" t="s">
        <v>79</v>
      </c>
      <c r="P26" s="23" t="s">
        <v>87</v>
      </c>
      <c r="Q26" s="52" t="s">
        <v>82</v>
      </c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</row>
    <row r="27" spans="1:43">
      <c r="A27" s="24" t="s">
        <v>1</v>
      </c>
      <c r="B27" s="22"/>
      <c r="C27" s="22"/>
      <c r="D27" s="23" t="s">
        <v>2</v>
      </c>
      <c r="E27" s="22"/>
      <c r="F27" s="23" t="s">
        <v>3</v>
      </c>
      <c r="G27" s="16"/>
      <c r="H27" s="47" t="s">
        <v>84</v>
      </c>
      <c r="I27" s="159"/>
      <c r="J27" s="159"/>
      <c r="K27" s="128"/>
      <c r="L27" s="124" t="e">
        <f>K27/I27</f>
        <v>#DIV/0!</v>
      </c>
      <c r="M27" s="128"/>
      <c r="N27" s="128"/>
      <c r="O27" s="129">
        <f>I27-K27-M27-N27</f>
        <v>0</v>
      </c>
      <c r="P27" s="130"/>
      <c r="Q27" s="131">
        <f>O27-P27</f>
        <v>0</v>
      </c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</row>
    <row r="28" spans="1:43">
      <c r="A28" s="28" t="s">
        <v>4</v>
      </c>
      <c r="B28" s="29"/>
      <c r="C28" s="16"/>
      <c r="D28" s="30" t="s">
        <v>16</v>
      </c>
      <c r="E28" s="29"/>
      <c r="F28" s="29"/>
      <c r="G28" s="16"/>
      <c r="H28" s="47" t="s">
        <v>85</v>
      </c>
      <c r="I28" s="159"/>
      <c r="J28" s="159"/>
      <c r="K28" s="128"/>
      <c r="L28" s="124" t="e">
        <f t="shared" ref="L28:L29" si="3">K28/I28</f>
        <v>#DIV/0!</v>
      </c>
      <c r="M28" s="128"/>
      <c r="N28" s="128"/>
      <c r="O28" s="129">
        <f t="shared" ref="O28:O29" si="4">I28-K28-M28-N28</f>
        <v>0</v>
      </c>
      <c r="P28" s="130"/>
      <c r="Q28" s="131">
        <f t="shared" ref="Q28:Q29" si="5">O28-P28</f>
        <v>0</v>
      </c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</row>
    <row r="29" spans="1:43">
      <c r="A29" s="28" t="s">
        <v>5</v>
      </c>
      <c r="B29" s="29"/>
      <c r="C29" s="16"/>
      <c r="D29" s="30" t="s">
        <v>17</v>
      </c>
      <c r="E29" s="29"/>
      <c r="F29" s="29"/>
      <c r="G29" s="16"/>
      <c r="H29" s="47" t="s">
        <v>86</v>
      </c>
      <c r="I29" s="159"/>
      <c r="J29" s="159"/>
      <c r="K29" s="128"/>
      <c r="L29" s="124" t="e">
        <f t="shared" si="3"/>
        <v>#DIV/0!</v>
      </c>
      <c r="M29" s="128"/>
      <c r="N29" s="128"/>
      <c r="O29" s="129">
        <f t="shared" si="4"/>
        <v>0</v>
      </c>
      <c r="P29" s="130"/>
      <c r="Q29" s="131">
        <f t="shared" si="5"/>
        <v>0</v>
      </c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</row>
    <row r="30" spans="1:43">
      <c r="A30" s="28" t="s">
        <v>6</v>
      </c>
      <c r="B30" s="29"/>
      <c r="C30" s="16"/>
      <c r="D30" s="30" t="s">
        <v>18</v>
      </c>
      <c r="E30" s="29"/>
      <c r="F30" s="29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9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</row>
    <row r="31" spans="1:43">
      <c r="A31" s="28" t="s">
        <v>7</v>
      </c>
      <c r="B31" s="29"/>
      <c r="C31" s="16"/>
      <c r="D31" s="30" t="s">
        <v>23</v>
      </c>
      <c r="E31" s="29"/>
      <c r="F31" s="29"/>
      <c r="G31" s="16"/>
      <c r="H31" s="9" t="s">
        <v>89</v>
      </c>
      <c r="I31" s="10"/>
      <c r="J31" s="10"/>
      <c r="K31" s="10"/>
      <c r="L31" s="10"/>
      <c r="M31" s="10"/>
      <c r="N31" s="10"/>
      <c r="O31" s="10"/>
      <c r="P31" s="10"/>
      <c r="Q31" s="13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</row>
    <row r="32" spans="1:43">
      <c r="A32" s="28" t="s">
        <v>8</v>
      </c>
      <c r="B32" s="29"/>
      <c r="C32" s="16"/>
      <c r="D32" s="30" t="s">
        <v>19</v>
      </c>
      <c r="E32" s="29"/>
      <c r="F32" s="29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9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</row>
    <row r="33" spans="1:43">
      <c r="A33" s="28" t="s">
        <v>9</v>
      </c>
      <c r="B33" s="29"/>
      <c r="C33" s="16"/>
      <c r="D33" s="34" t="s">
        <v>20</v>
      </c>
      <c r="E33" s="29"/>
      <c r="F33" s="29"/>
      <c r="G33" s="16"/>
      <c r="H33" s="23" t="s">
        <v>90</v>
      </c>
      <c r="I33" s="16"/>
      <c r="J33" s="16"/>
      <c r="K33" s="23" t="s">
        <v>91</v>
      </c>
      <c r="L33" s="16"/>
      <c r="M33" s="16"/>
      <c r="N33" s="16"/>
      <c r="O33" s="16"/>
      <c r="P33" s="16"/>
      <c r="Q33" s="19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</row>
    <row r="34" spans="1:43">
      <c r="A34" s="28" t="s">
        <v>10</v>
      </c>
      <c r="B34" s="29"/>
      <c r="C34" s="16"/>
      <c r="D34" s="30" t="s">
        <v>22</v>
      </c>
      <c r="E34" s="29"/>
      <c r="F34" s="29"/>
      <c r="G34" s="16"/>
      <c r="H34" s="25" t="s">
        <v>92</v>
      </c>
      <c r="I34" s="128"/>
      <c r="J34" s="16"/>
      <c r="K34" s="25" t="s">
        <v>136</v>
      </c>
      <c r="L34" s="128"/>
      <c r="M34" s="16"/>
      <c r="N34" s="16"/>
      <c r="O34" s="16"/>
      <c r="P34" s="16"/>
      <c r="Q34" s="19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</row>
    <row r="35" spans="1:43">
      <c r="A35" s="28" t="s">
        <v>11</v>
      </c>
      <c r="B35" s="29"/>
      <c r="C35" s="16"/>
      <c r="D35" s="30" t="s">
        <v>21</v>
      </c>
      <c r="E35" s="80">
        <f>SUM(E28:E34)</f>
        <v>0</v>
      </c>
      <c r="F35" s="80">
        <f>SUM(F28:F34)</f>
        <v>0</v>
      </c>
      <c r="G35" s="16"/>
      <c r="H35" s="53" t="s">
        <v>93</v>
      </c>
      <c r="I35" s="128"/>
      <c r="J35" s="16"/>
      <c r="K35" s="25" t="s">
        <v>98</v>
      </c>
      <c r="L35" s="128"/>
      <c r="M35" s="16"/>
      <c r="N35" s="16"/>
      <c r="O35" s="16"/>
      <c r="P35" s="16"/>
      <c r="Q35" s="19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</row>
    <row r="36" spans="1:43">
      <c r="A36" s="28" t="s">
        <v>12</v>
      </c>
      <c r="B36" s="29"/>
      <c r="C36" s="16"/>
      <c r="D36" s="35"/>
      <c r="E36" s="35"/>
      <c r="F36" s="35"/>
      <c r="G36" s="16"/>
      <c r="H36" s="53" t="s">
        <v>94</v>
      </c>
      <c r="I36" s="128"/>
      <c r="J36" s="16"/>
      <c r="K36" s="25" t="s">
        <v>97</v>
      </c>
      <c r="L36" s="128"/>
      <c r="M36" s="16"/>
      <c r="N36" s="16"/>
      <c r="O36" s="16"/>
      <c r="P36" s="16"/>
      <c r="Q36" s="19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</row>
    <row r="37" spans="1:43" ht="15" customHeight="1">
      <c r="A37" s="36" t="s">
        <v>13</v>
      </c>
      <c r="B37" s="80">
        <f>SUM(B28:B36)</f>
        <v>0</v>
      </c>
      <c r="C37" s="16"/>
      <c r="D37" s="35"/>
      <c r="E37" s="35"/>
      <c r="F37" s="35"/>
      <c r="G37" s="16"/>
      <c r="H37" s="54" t="s">
        <v>103</v>
      </c>
      <c r="I37" s="134"/>
      <c r="J37" s="16"/>
      <c r="K37" s="25" t="s">
        <v>58</v>
      </c>
      <c r="L37" s="128"/>
      <c r="M37" s="16"/>
      <c r="N37" s="16"/>
      <c r="O37" s="16"/>
      <c r="P37" s="16"/>
      <c r="Q37" s="19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</row>
    <row r="38" spans="1:43">
      <c r="A38" s="38"/>
      <c r="B38" s="18"/>
      <c r="C38" s="16"/>
      <c r="D38" s="23" t="s">
        <v>24</v>
      </c>
      <c r="E38" s="39" t="s">
        <v>25</v>
      </c>
      <c r="F38" s="40" t="s">
        <v>26</v>
      </c>
      <c r="G38" s="16"/>
      <c r="H38" s="54" t="s">
        <v>104</v>
      </c>
      <c r="I38" s="134"/>
      <c r="J38" s="16"/>
      <c r="K38" s="143" t="s">
        <v>99</v>
      </c>
      <c r="L38" s="145"/>
      <c r="M38" s="16"/>
      <c r="N38" s="16"/>
      <c r="O38" s="16"/>
      <c r="P38" s="16"/>
      <c r="Q38" s="19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</row>
    <row r="39" spans="1:43">
      <c r="A39" s="43" t="s">
        <v>14</v>
      </c>
      <c r="B39" s="80">
        <f>B37-E35</f>
        <v>0</v>
      </c>
      <c r="C39" s="16"/>
      <c r="D39" s="44">
        <v>2011</v>
      </c>
      <c r="E39" s="133"/>
      <c r="F39" s="133"/>
      <c r="G39" s="16"/>
      <c r="H39" s="53" t="s">
        <v>95</v>
      </c>
      <c r="I39" s="134"/>
      <c r="J39" s="16"/>
      <c r="K39" s="144"/>
      <c r="L39" s="146"/>
      <c r="M39" s="16"/>
      <c r="N39" s="16"/>
      <c r="O39" s="16"/>
      <c r="P39" s="16"/>
      <c r="Q39" s="19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</row>
    <row r="40" spans="1:43">
      <c r="A40" s="28" t="s">
        <v>15</v>
      </c>
      <c r="B40" s="80">
        <f>B32-E32</f>
        <v>0</v>
      </c>
      <c r="C40" s="16"/>
      <c r="D40" s="44">
        <v>2012</v>
      </c>
      <c r="E40" s="133"/>
      <c r="F40" s="133"/>
      <c r="G40" s="16"/>
      <c r="H40" s="53" t="s">
        <v>96</v>
      </c>
      <c r="I40" s="128"/>
      <c r="J40" s="16"/>
      <c r="K40" s="25" t="s">
        <v>137</v>
      </c>
      <c r="L40" s="128"/>
      <c r="M40" s="16"/>
      <c r="N40" s="16"/>
      <c r="O40" s="16"/>
      <c r="P40" s="16"/>
      <c r="Q40" s="19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</row>
    <row r="41" spans="1:43" ht="15.75" thickBot="1">
      <c r="A41" s="15"/>
      <c r="B41" s="16"/>
      <c r="C41" s="16"/>
      <c r="D41" s="44">
        <v>2013</v>
      </c>
      <c r="E41" s="133"/>
      <c r="F41" s="133"/>
      <c r="G41" s="16"/>
      <c r="H41" s="55"/>
      <c r="I41" s="128"/>
      <c r="J41" s="16"/>
      <c r="K41" s="25" t="s">
        <v>100</v>
      </c>
      <c r="L41" s="128"/>
      <c r="M41" s="16"/>
      <c r="N41" s="16"/>
      <c r="O41" s="16"/>
      <c r="P41" s="16"/>
      <c r="Q41" s="19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</row>
    <row r="42" spans="1:43">
      <c r="A42" s="165" t="s">
        <v>28</v>
      </c>
      <c r="B42" s="166"/>
      <c r="C42" s="166"/>
      <c r="D42" s="166"/>
      <c r="E42" s="166"/>
      <c r="F42" s="166"/>
      <c r="G42" s="16"/>
      <c r="H42" s="25"/>
      <c r="I42" s="128"/>
      <c r="J42" s="16"/>
      <c r="K42" s="25" t="s">
        <v>22</v>
      </c>
      <c r="L42" s="128"/>
      <c r="M42" s="16"/>
      <c r="N42" s="16"/>
      <c r="O42" s="16"/>
      <c r="P42" s="16"/>
      <c r="Q42" s="19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</row>
    <row r="43" spans="1:43">
      <c r="A43" s="157"/>
      <c r="B43" s="158"/>
      <c r="C43" s="158"/>
      <c r="D43" s="158"/>
      <c r="E43" s="158"/>
      <c r="F43" s="158"/>
      <c r="G43" s="16"/>
      <c r="H43" s="33" t="s">
        <v>38</v>
      </c>
      <c r="I43" s="80">
        <f>SUM(I34:I42)</f>
        <v>0</v>
      </c>
      <c r="J43" s="16"/>
      <c r="K43" s="33" t="s">
        <v>38</v>
      </c>
      <c r="L43" s="80">
        <f>SUM(L34:L42)</f>
        <v>0</v>
      </c>
      <c r="M43" s="16"/>
      <c r="N43" s="16"/>
      <c r="O43" s="16"/>
      <c r="P43" s="16"/>
      <c r="Q43" s="19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</row>
    <row r="44" spans="1:43">
      <c r="A44" s="157"/>
      <c r="B44" s="158"/>
      <c r="C44" s="158"/>
      <c r="D44" s="158"/>
      <c r="E44" s="158"/>
      <c r="F44" s="158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9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</row>
    <row r="45" spans="1:43">
      <c r="A45" s="5" t="s">
        <v>32</v>
      </c>
      <c r="B45" s="10"/>
      <c r="C45" s="10"/>
      <c r="D45" s="10"/>
      <c r="E45" s="10"/>
      <c r="F45" s="10"/>
      <c r="G45" s="16"/>
      <c r="H45" s="9" t="s">
        <v>46</v>
      </c>
      <c r="I45" s="10"/>
      <c r="J45" s="10"/>
      <c r="K45" s="10"/>
      <c r="L45" s="10"/>
      <c r="M45" s="10"/>
      <c r="N45" s="10"/>
      <c r="O45" s="10"/>
      <c r="P45" s="10"/>
      <c r="Q45" s="13"/>
      <c r="R45" s="83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</row>
    <row r="46" spans="1:43">
      <c r="A46" s="56" t="s">
        <v>33</v>
      </c>
      <c r="B46" s="57" t="s">
        <v>34</v>
      </c>
      <c r="C46" s="58" t="s">
        <v>35</v>
      </c>
      <c r="D46" s="57" t="s">
        <v>36</v>
      </c>
      <c r="E46" s="59" t="s">
        <v>37</v>
      </c>
      <c r="F46" s="57" t="s">
        <v>38</v>
      </c>
      <c r="G46" s="16"/>
      <c r="H46" s="16"/>
      <c r="I46" s="16"/>
      <c r="J46" s="16"/>
      <c r="K46" s="136" t="s">
        <v>48</v>
      </c>
      <c r="L46" s="136" t="s">
        <v>53</v>
      </c>
      <c r="M46" s="136" t="s">
        <v>54</v>
      </c>
      <c r="N46" s="16"/>
      <c r="O46" s="16"/>
      <c r="P46" s="16"/>
      <c r="Q46" s="19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</row>
    <row r="47" spans="1:43">
      <c r="A47" s="60" t="s">
        <v>39</v>
      </c>
      <c r="B47" s="29"/>
      <c r="C47" s="125" t="s">
        <v>35</v>
      </c>
      <c r="D47" s="81">
        <v>0.75</v>
      </c>
      <c r="E47" s="61"/>
      <c r="F47" s="80">
        <f>(B47*D47)-E47</f>
        <v>0</v>
      </c>
      <c r="G47" s="16"/>
      <c r="H47" s="16"/>
      <c r="I47" s="62" t="s">
        <v>47</v>
      </c>
      <c r="J47" s="62"/>
      <c r="K47" s="137"/>
      <c r="L47" s="137"/>
      <c r="M47" s="137"/>
      <c r="N47" s="16"/>
      <c r="O47" s="16"/>
      <c r="P47" s="16"/>
      <c r="Q47" s="19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</row>
    <row r="48" spans="1:43" ht="15" customHeight="1">
      <c r="A48" s="135" t="s">
        <v>133</v>
      </c>
      <c r="B48" s="29"/>
      <c r="C48" s="125" t="s">
        <v>35</v>
      </c>
      <c r="D48" s="81">
        <v>0.33</v>
      </c>
      <c r="E48" s="61" t="s">
        <v>134</v>
      </c>
      <c r="F48" s="80">
        <f>B48*D48</f>
        <v>0</v>
      </c>
      <c r="G48" s="16"/>
      <c r="H48" s="63" t="s">
        <v>49</v>
      </c>
      <c r="I48" s="149"/>
      <c r="J48" s="150"/>
      <c r="K48" s="25"/>
      <c r="L48" s="25"/>
      <c r="M48" s="25"/>
      <c r="N48" s="16"/>
      <c r="O48" s="16"/>
      <c r="P48" s="16"/>
      <c r="Q48" s="19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</row>
    <row r="49" spans="1:43">
      <c r="A49" s="64" t="s">
        <v>40</v>
      </c>
      <c r="B49" s="29"/>
      <c r="C49" s="125" t="s">
        <v>35</v>
      </c>
      <c r="D49" s="81">
        <v>0.8</v>
      </c>
      <c r="E49" s="61"/>
      <c r="F49" s="80">
        <f>(B49*D49)-E49</f>
        <v>0</v>
      </c>
      <c r="G49" s="16"/>
      <c r="H49" s="63" t="s">
        <v>50</v>
      </c>
      <c r="I49" s="149"/>
      <c r="J49" s="150"/>
      <c r="K49" s="25"/>
      <c r="L49" s="25"/>
      <c r="M49" s="25"/>
      <c r="N49" s="16"/>
      <c r="O49" s="16" t="s">
        <v>102</v>
      </c>
      <c r="P49" s="16"/>
      <c r="Q49" s="19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</row>
    <row r="50" spans="1:43" ht="15" customHeight="1">
      <c r="A50" s="135" t="s">
        <v>135</v>
      </c>
      <c r="B50" s="65"/>
      <c r="C50" s="125" t="s">
        <v>35</v>
      </c>
      <c r="D50" s="81">
        <v>0.33</v>
      </c>
      <c r="E50" s="61" t="s">
        <v>134</v>
      </c>
      <c r="F50" s="80">
        <f>B50*D50</f>
        <v>0</v>
      </c>
      <c r="G50" s="16"/>
      <c r="H50" s="63" t="s">
        <v>51</v>
      </c>
      <c r="I50" s="149"/>
      <c r="J50" s="150"/>
      <c r="K50" s="25"/>
      <c r="L50" s="25"/>
      <c r="M50" s="25"/>
      <c r="N50" s="16"/>
      <c r="O50" s="16"/>
      <c r="P50" s="16"/>
      <c r="Q50" s="19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</row>
    <row r="51" spans="1:43" ht="15" customHeight="1">
      <c r="A51" s="64" t="s">
        <v>41</v>
      </c>
      <c r="B51" s="29"/>
      <c r="C51" s="125" t="s">
        <v>35</v>
      </c>
      <c r="D51" s="81">
        <v>0.5</v>
      </c>
      <c r="E51" s="61"/>
      <c r="F51" s="80">
        <f>(B51*D51)-E51</f>
        <v>0</v>
      </c>
      <c r="G51" s="16"/>
      <c r="H51" s="66" t="s">
        <v>52</v>
      </c>
      <c r="I51" s="151"/>
      <c r="J51" s="152"/>
      <c r="K51" s="123"/>
      <c r="L51" s="123"/>
      <c r="M51" s="123"/>
      <c r="N51" s="16"/>
      <c r="O51" s="16"/>
      <c r="P51" s="16"/>
      <c r="Q51" s="19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</row>
    <row r="52" spans="1:43" ht="15" customHeight="1">
      <c r="A52" s="60" t="s">
        <v>42</v>
      </c>
      <c r="B52" s="67"/>
      <c r="C52" s="126" t="s">
        <v>35</v>
      </c>
      <c r="D52" s="82">
        <v>0.5</v>
      </c>
      <c r="E52" s="68"/>
      <c r="F52" s="80">
        <f t="shared" ref="F52" si="6">(B52*D52)-E52</f>
        <v>0</v>
      </c>
      <c r="G52" s="16"/>
      <c r="H52" s="69" t="s">
        <v>28</v>
      </c>
      <c r="I52" s="16"/>
      <c r="J52" s="16"/>
      <c r="K52" s="16"/>
      <c r="L52" s="16"/>
      <c r="M52" s="16"/>
      <c r="N52" s="16"/>
      <c r="O52" s="16"/>
      <c r="P52" s="16"/>
      <c r="Q52" s="19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</row>
    <row r="53" spans="1:43" ht="15.75" thickBot="1">
      <c r="A53" s="64" t="s">
        <v>55</v>
      </c>
      <c r="B53" s="29"/>
      <c r="C53" s="125" t="s">
        <v>35</v>
      </c>
      <c r="D53" s="81"/>
      <c r="E53" s="61"/>
      <c r="F53" s="80">
        <f>(B53*D53)-E53</f>
        <v>0</v>
      </c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9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</row>
    <row r="54" spans="1:43" ht="15.75" thickBot="1">
      <c r="A54" s="70" t="s">
        <v>43</v>
      </c>
      <c r="B54" s="71"/>
      <c r="C54" s="71"/>
      <c r="D54" s="71"/>
      <c r="E54" s="71"/>
      <c r="F54" s="127">
        <f>SUM(F49,F47,F51,F52,F53)</f>
        <v>0</v>
      </c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9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</row>
    <row r="55" spans="1:43" ht="15.75" thickBot="1">
      <c r="A55" s="49" t="s">
        <v>44</v>
      </c>
      <c r="B55" s="72"/>
      <c r="C55" s="72"/>
      <c r="D55" s="72"/>
      <c r="E55" s="50"/>
      <c r="F55" s="73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9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</row>
    <row r="56" spans="1:43">
      <c r="A56" s="74" t="s">
        <v>45</v>
      </c>
      <c r="B56" s="75"/>
      <c r="C56" s="75"/>
      <c r="D56" s="75"/>
      <c r="E56" s="16"/>
      <c r="F56" s="7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9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</row>
    <row r="57" spans="1:43">
      <c r="A57" s="163" t="s">
        <v>28</v>
      </c>
      <c r="B57" s="164"/>
      <c r="C57" s="164"/>
      <c r="D57" s="164"/>
      <c r="E57" s="164"/>
      <c r="F57" s="164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9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</row>
    <row r="58" spans="1:43">
      <c r="A58" s="15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9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</row>
    <row r="59" spans="1:43">
      <c r="A59" s="15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9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</row>
    <row r="60" spans="1:43">
      <c r="A60" s="15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9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</row>
    <row r="61" spans="1:43" ht="19.5" customHeight="1">
      <c r="A61" s="15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9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</row>
    <row r="62" spans="1:43">
      <c r="A62" s="15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9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</row>
    <row r="63" spans="1:43">
      <c r="A63" s="15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9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</row>
    <row r="64" spans="1:43">
      <c r="A64" s="15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9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</row>
    <row r="65" spans="1:117">
      <c r="A65" s="15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9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</row>
    <row r="66" spans="1:117">
      <c r="A66" s="15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9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</row>
    <row r="67" spans="1:117" ht="15.75" thickBot="1">
      <c r="A67" s="77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78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</row>
    <row r="68" spans="1:117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</row>
    <row r="69" spans="1:117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</row>
    <row r="70" spans="1:117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</row>
    <row r="71" spans="1:117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</row>
    <row r="72" spans="1:117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</row>
    <row r="73" spans="1:117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</row>
    <row r="74" spans="1:117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</row>
    <row r="75" spans="1:117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</row>
    <row r="76" spans="1:117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</row>
    <row r="77" spans="1:117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</row>
    <row r="78" spans="1:117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</row>
    <row r="79" spans="1:117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</row>
    <row r="80" spans="1:117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</row>
    <row r="81" spans="1:117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</row>
    <row r="82" spans="1:117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</row>
    <row r="83" spans="1:117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</row>
    <row r="84" spans="1:117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</row>
    <row r="85" spans="1:117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</row>
    <row r="86" spans="1:117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</row>
    <row r="87" spans="1:117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</row>
    <row r="88" spans="1:117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</row>
    <row r="89" spans="1:117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</row>
    <row r="90" spans="1:117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</row>
    <row r="91" spans="1:117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</row>
    <row r="92" spans="1:117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</row>
    <row r="93" spans="1:117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</row>
    <row r="94" spans="1:117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</row>
    <row r="95" spans="1:117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</row>
    <row r="96" spans="1:117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</row>
    <row r="97" spans="1:117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</row>
    <row r="98" spans="1:117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</row>
    <row r="99" spans="1:117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</row>
    <row r="100" spans="1:117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</row>
    <row r="101" spans="1:117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</row>
    <row r="102" spans="1:117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</row>
    <row r="103" spans="1:117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</row>
    <row r="104" spans="1:117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</row>
    <row r="105" spans="1:117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</row>
    <row r="106" spans="1:117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</row>
    <row r="107" spans="1:117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</row>
    <row r="108" spans="1:117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</row>
    <row r="109" spans="1:117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</row>
    <row r="110" spans="1:117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</row>
    <row r="111" spans="1:117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</row>
    <row r="112" spans="1:117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</row>
    <row r="113" spans="1:117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</row>
    <row r="114" spans="1:117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</row>
    <row r="115" spans="1:117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</row>
    <row r="116" spans="1:117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</row>
    <row r="117" spans="1:117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</row>
    <row r="118" spans="1:117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</row>
    <row r="119" spans="1:117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</row>
    <row r="120" spans="1:117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</row>
    <row r="121" spans="1:117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</row>
    <row r="122" spans="1:117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</row>
    <row r="123" spans="1:117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</row>
    <row r="124" spans="1:117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</row>
    <row r="125" spans="1:117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</row>
    <row r="126" spans="1:117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</row>
    <row r="127" spans="1:117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</row>
    <row r="128" spans="1:117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</row>
    <row r="129" spans="1:117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</row>
    <row r="130" spans="1:117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</row>
    <row r="131" spans="1:117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</row>
    <row r="132" spans="1:117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</row>
    <row r="133" spans="1:117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</row>
    <row r="134" spans="1:117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</row>
    <row r="135" spans="1:117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</row>
    <row r="136" spans="1:117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</row>
    <row r="137" spans="1:117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</row>
    <row r="138" spans="1:117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</row>
    <row r="139" spans="1:117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</row>
    <row r="140" spans="1:117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</row>
    <row r="141" spans="1:117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</row>
    <row r="142" spans="1:117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</row>
    <row r="143" spans="1:117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</row>
    <row r="144" spans="1:117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</row>
    <row r="145" spans="1:117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</row>
    <row r="146" spans="1:117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</row>
    <row r="147" spans="1:117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</row>
    <row r="148" spans="1:117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</row>
    <row r="149" spans="1:117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</row>
    <row r="150" spans="1:117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</row>
    <row r="151" spans="1:117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</row>
    <row r="152" spans="1:117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</row>
    <row r="153" spans="1:117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</row>
    <row r="154" spans="1:117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</row>
    <row r="155" spans="1:117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</row>
    <row r="156" spans="1:117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</row>
    <row r="157" spans="1:117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</row>
    <row r="158" spans="1:117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</row>
    <row r="159" spans="1:117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</row>
    <row r="160" spans="1:117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</row>
    <row r="161" spans="1:117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</row>
    <row r="162" spans="1:117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</row>
    <row r="163" spans="1:117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</row>
    <row r="164" spans="1:117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</row>
    <row r="165" spans="1:117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</row>
    <row r="166" spans="1:117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</row>
    <row r="167" spans="1:117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</row>
    <row r="168" spans="1:117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</row>
    <row r="169" spans="1:117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</row>
    <row r="170" spans="1:117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</row>
    <row r="171" spans="1:117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</row>
    <row r="172" spans="1:117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</row>
    <row r="173" spans="1:117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</row>
    <row r="174" spans="1:117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</row>
    <row r="175" spans="1:117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</row>
    <row r="176" spans="1:117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</row>
    <row r="177" spans="1:117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</row>
    <row r="178" spans="1:117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</row>
    <row r="179" spans="1:117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</row>
    <row r="180" spans="1:117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</row>
    <row r="181" spans="1:117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</row>
    <row r="182" spans="1:117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</row>
    <row r="183" spans="1:117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</row>
    <row r="184" spans="1:117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</row>
    <row r="185" spans="1:117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</row>
    <row r="186" spans="1:117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</row>
    <row r="187" spans="1:117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</row>
    <row r="188" spans="1:117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</row>
    <row r="189" spans="1:117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</row>
    <row r="190" spans="1:117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</row>
    <row r="191" spans="1:117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</row>
    <row r="192" spans="1:117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</row>
    <row r="193" spans="1:117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</row>
    <row r="194" spans="1:117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4"/>
      <c r="DL194" s="4"/>
      <c r="DM194" s="4"/>
    </row>
    <row r="195" spans="1:117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</row>
    <row r="196" spans="1:117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  <c r="DJ196" s="4"/>
      <c r="DK196" s="4"/>
      <c r="DL196" s="4"/>
      <c r="DM196" s="4"/>
    </row>
    <row r="197" spans="1:117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</row>
    <row r="198" spans="1:117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  <c r="DJ198" s="4"/>
      <c r="DK198" s="4"/>
      <c r="DL198" s="4"/>
      <c r="DM198" s="4"/>
    </row>
    <row r="199" spans="1:117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4"/>
      <c r="DI199" s="4"/>
      <c r="DJ199" s="4"/>
      <c r="DK199" s="4"/>
      <c r="DL199" s="4"/>
      <c r="DM199" s="4"/>
    </row>
    <row r="200" spans="1:117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  <c r="DM200" s="4"/>
    </row>
    <row r="201" spans="1:117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  <c r="DI201" s="4"/>
      <c r="DJ201" s="4"/>
      <c r="DK201" s="4"/>
      <c r="DL201" s="4"/>
      <c r="DM201" s="4"/>
    </row>
    <row r="202" spans="1:117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  <c r="DL202" s="4"/>
      <c r="DM202" s="4"/>
    </row>
    <row r="203" spans="1:117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  <c r="DI203" s="4"/>
      <c r="DJ203" s="4"/>
      <c r="DK203" s="4"/>
      <c r="DL203" s="4"/>
      <c r="DM203" s="4"/>
    </row>
    <row r="204" spans="1:117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  <c r="DI204" s="4"/>
      <c r="DJ204" s="4"/>
      <c r="DK204" s="4"/>
      <c r="DL204" s="4"/>
      <c r="DM204" s="4"/>
    </row>
    <row r="205" spans="1:117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</row>
    <row r="206" spans="1:117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  <c r="DL206" s="4"/>
      <c r="DM206" s="4"/>
    </row>
    <row r="207" spans="1:117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</row>
    <row r="208" spans="1:117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  <c r="DI208" s="4"/>
      <c r="DJ208" s="4"/>
      <c r="DK208" s="4"/>
      <c r="DL208" s="4"/>
      <c r="DM208" s="4"/>
    </row>
    <row r="209" spans="1:117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</row>
    <row r="210" spans="1:117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</row>
    <row r="211" spans="1:117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</row>
    <row r="212" spans="1:117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  <c r="DG212" s="4"/>
      <c r="DH212" s="4"/>
      <c r="DI212" s="4"/>
      <c r="DJ212" s="4"/>
      <c r="DK212" s="4"/>
      <c r="DL212" s="4"/>
      <c r="DM212" s="4"/>
    </row>
    <row r="213" spans="1:117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  <c r="DG213" s="4"/>
      <c r="DH213" s="4"/>
      <c r="DI213" s="4"/>
      <c r="DJ213" s="4"/>
      <c r="DK213" s="4"/>
      <c r="DL213" s="4"/>
      <c r="DM213" s="4"/>
    </row>
    <row r="214" spans="1:117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  <c r="DE214" s="4"/>
      <c r="DF214" s="4"/>
      <c r="DG214" s="4"/>
      <c r="DH214" s="4"/>
      <c r="DI214" s="4"/>
      <c r="DJ214" s="4"/>
      <c r="DK214" s="4"/>
      <c r="DL214" s="4"/>
      <c r="DM214" s="4"/>
    </row>
    <row r="215" spans="1:117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  <c r="DG215" s="4"/>
      <c r="DH215" s="4"/>
      <c r="DI215" s="4"/>
      <c r="DJ215" s="4"/>
      <c r="DK215" s="4"/>
      <c r="DL215" s="4"/>
      <c r="DM215" s="4"/>
    </row>
    <row r="216" spans="1:117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  <c r="DG216" s="4"/>
      <c r="DH216" s="4"/>
      <c r="DI216" s="4"/>
      <c r="DJ216" s="4"/>
      <c r="DK216" s="4"/>
      <c r="DL216" s="4"/>
      <c r="DM216" s="4"/>
    </row>
    <row r="217" spans="1:117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  <c r="DI217" s="4"/>
      <c r="DJ217" s="4"/>
      <c r="DK217" s="4"/>
      <c r="DL217" s="4"/>
      <c r="DM217" s="4"/>
    </row>
    <row r="218" spans="1:117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  <c r="DI218" s="4"/>
      <c r="DJ218" s="4"/>
      <c r="DK218" s="4"/>
      <c r="DL218" s="4"/>
      <c r="DM218" s="4"/>
    </row>
    <row r="219" spans="1:117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  <c r="DH219" s="4"/>
      <c r="DI219" s="4"/>
      <c r="DJ219" s="4"/>
      <c r="DK219" s="4"/>
      <c r="DL219" s="4"/>
      <c r="DM219" s="4"/>
    </row>
    <row r="220" spans="1:117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  <c r="DI220" s="4"/>
      <c r="DJ220" s="4"/>
      <c r="DK220" s="4"/>
      <c r="DL220" s="4"/>
      <c r="DM220" s="4"/>
    </row>
    <row r="221" spans="1:117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  <c r="DH221" s="4"/>
      <c r="DI221" s="4"/>
      <c r="DJ221" s="4"/>
      <c r="DK221" s="4"/>
      <c r="DL221" s="4"/>
      <c r="DM221" s="4"/>
    </row>
    <row r="222" spans="1:117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  <c r="DE222" s="4"/>
      <c r="DF222" s="4"/>
      <c r="DG222" s="4"/>
      <c r="DH222" s="4"/>
      <c r="DI222" s="4"/>
      <c r="DJ222" s="4"/>
      <c r="DK222" s="4"/>
      <c r="DL222" s="4"/>
      <c r="DM222" s="4"/>
    </row>
    <row r="223" spans="1:117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  <c r="DE223" s="4"/>
      <c r="DF223" s="4"/>
      <c r="DG223" s="4"/>
      <c r="DH223" s="4"/>
      <c r="DI223" s="4"/>
      <c r="DJ223" s="4"/>
      <c r="DK223" s="4"/>
      <c r="DL223" s="4"/>
      <c r="DM223" s="4"/>
    </row>
    <row r="224" spans="1:117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  <c r="DE224" s="4"/>
      <c r="DF224" s="4"/>
      <c r="DG224" s="4"/>
      <c r="DH224" s="4"/>
      <c r="DI224" s="4"/>
      <c r="DJ224" s="4"/>
      <c r="DK224" s="4"/>
      <c r="DL224" s="4"/>
      <c r="DM224" s="4"/>
    </row>
    <row r="225" spans="1:117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  <c r="DE225" s="4"/>
      <c r="DF225" s="4"/>
      <c r="DG225" s="4"/>
      <c r="DH225" s="4"/>
      <c r="DI225" s="4"/>
      <c r="DJ225" s="4"/>
      <c r="DK225" s="4"/>
      <c r="DL225" s="4"/>
      <c r="DM225" s="4"/>
    </row>
    <row r="226" spans="1:117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  <c r="DE226" s="4"/>
      <c r="DF226" s="4"/>
      <c r="DG226" s="4"/>
      <c r="DH226" s="4"/>
      <c r="DI226" s="4"/>
      <c r="DJ226" s="4"/>
      <c r="DK226" s="4"/>
      <c r="DL226" s="4"/>
      <c r="DM226" s="4"/>
    </row>
    <row r="227" spans="1:117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  <c r="DG227" s="4"/>
      <c r="DH227" s="4"/>
      <c r="DI227" s="4"/>
      <c r="DJ227" s="4"/>
      <c r="DK227" s="4"/>
      <c r="DL227" s="4"/>
      <c r="DM227" s="4"/>
    </row>
    <row r="228" spans="1:117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4"/>
      <c r="DI228" s="4"/>
      <c r="DJ228" s="4"/>
      <c r="DK228" s="4"/>
      <c r="DL228" s="4"/>
      <c r="DM228" s="4"/>
    </row>
    <row r="229" spans="1:117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  <c r="DE229" s="4"/>
      <c r="DF229" s="4"/>
      <c r="DG229" s="4"/>
      <c r="DH229" s="4"/>
      <c r="DI229" s="4"/>
      <c r="DJ229" s="4"/>
      <c r="DK229" s="4"/>
      <c r="DL229" s="4"/>
      <c r="DM229" s="4"/>
    </row>
    <row r="230" spans="1:117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  <c r="DE230" s="4"/>
      <c r="DF230" s="4"/>
      <c r="DG230" s="4"/>
      <c r="DH230" s="4"/>
      <c r="DI230" s="4"/>
      <c r="DJ230" s="4"/>
      <c r="DK230" s="4"/>
      <c r="DL230" s="4"/>
      <c r="DM230" s="4"/>
    </row>
    <row r="231" spans="1:117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  <c r="DG231" s="4"/>
      <c r="DH231" s="4"/>
      <c r="DI231" s="4"/>
      <c r="DJ231" s="4"/>
      <c r="DK231" s="4"/>
      <c r="DL231" s="4"/>
      <c r="DM231" s="4"/>
    </row>
    <row r="232" spans="1:117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  <c r="DI232" s="4"/>
      <c r="DJ232" s="4"/>
      <c r="DK232" s="4"/>
      <c r="DL232" s="4"/>
      <c r="DM232" s="4"/>
    </row>
    <row r="233" spans="1:117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  <c r="DG233" s="4"/>
      <c r="DH233" s="4"/>
      <c r="DI233" s="4"/>
      <c r="DJ233" s="4"/>
      <c r="DK233" s="4"/>
      <c r="DL233" s="4"/>
      <c r="DM233" s="4"/>
    </row>
    <row r="234" spans="1:117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  <c r="DE234" s="4"/>
      <c r="DF234" s="4"/>
      <c r="DG234" s="4"/>
      <c r="DH234" s="4"/>
      <c r="DI234" s="4"/>
      <c r="DJ234" s="4"/>
      <c r="DK234" s="4"/>
      <c r="DL234" s="4"/>
      <c r="DM234" s="4"/>
    </row>
    <row r="235" spans="1:117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  <c r="DE235" s="4"/>
      <c r="DF235" s="4"/>
      <c r="DG235" s="4"/>
      <c r="DH235" s="4"/>
      <c r="DI235" s="4"/>
      <c r="DJ235" s="4"/>
      <c r="DK235" s="4"/>
      <c r="DL235" s="4"/>
      <c r="DM235" s="4"/>
    </row>
    <row r="236" spans="1:117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  <c r="DG236" s="4"/>
      <c r="DH236" s="4"/>
      <c r="DI236" s="4"/>
      <c r="DJ236" s="4"/>
      <c r="DK236" s="4"/>
      <c r="DL236" s="4"/>
      <c r="DM236" s="4"/>
    </row>
    <row r="237" spans="1:117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  <c r="DH237" s="4"/>
      <c r="DI237" s="4"/>
      <c r="DJ237" s="4"/>
      <c r="DK237" s="4"/>
      <c r="DL237" s="4"/>
      <c r="DM237" s="4"/>
    </row>
    <row r="238" spans="1:117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  <c r="DH238" s="4"/>
      <c r="DI238" s="4"/>
      <c r="DJ238" s="4"/>
      <c r="DK238" s="4"/>
      <c r="DL238" s="4"/>
      <c r="DM238" s="4"/>
    </row>
    <row r="239" spans="1:117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  <c r="DH239" s="4"/>
      <c r="DI239" s="4"/>
      <c r="DJ239" s="4"/>
      <c r="DK239" s="4"/>
      <c r="DL239" s="4"/>
      <c r="DM239" s="4"/>
    </row>
    <row r="240" spans="1:117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  <c r="DH240" s="4"/>
      <c r="DI240" s="4"/>
      <c r="DJ240" s="4"/>
      <c r="DK240" s="4"/>
      <c r="DL240" s="4"/>
      <c r="DM240" s="4"/>
    </row>
    <row r="241" spans="1:117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  <c r="DE241" s="4"/>
      <c r="DF241" s="4"/>
      <c r="DG241" s="4"/>
      <c r="DH241" s="4"/>
      <c r="DI241" s="4"/>
      <c r="DJ241" s="4"/>
      <c r="DK241" s="4"/>
      <c r="DL241" s="4"/>
      <c r="DM241" s="4"/>
    </row>
    <row r="242" spans="1:117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  <c r="DE242" s="4"/>
      <c r="DF242" s="4"/>
      <c r="DG242" s="4"/>
      <c r="DH242" s="4"/>
      <c r="DI242" s="4"/>
      <c r="DJ242" s="4"/>
      <c r="DK242" s="4"/>
      <c r="DL242" s="4"/>
      <c r="DM242" s="4"/>
    </row>
    <row r="243" spans="1:117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  <c r="DG243" s="4"/>
      <c r="DH243" s="4"/>
      <c r="DI243" s="4"/>
      <c r="DJ243" s="4"/>
      <c r="DK243" s="4"/>
      <c r="DL243" s="4"/>
      <c r="DM243" s="4"/>
    </row>
    <row r="244" spans="1:117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  <c r="DE244" s="4"/>
      <c r="DF244" s="4"/>
      <c r="DG244" s="4"/>
      <c r="DH244" s="4"/>
      <c r="DI244" s="4"/>
      <c r="DJ244" s="4"/>
      <c r="DK244" s="4"/>
      <c r="DL244" s="4"/>
      <c r="DM244" s="4"/>
    </row>
    <row r="245" spans="1:117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  <c r="DE245" s="4"/>
      <c r="DF245" s="4"/>
      <c r="DG245" s="4"/>
      <c r="DH245" s="4"/>
      <c r="DI245" s="4"/>
      <c r="DJ245" s="4"/>
      <c r="DK245" s="4"/>
      <c r="DL245" s="4"/>
      <c r="DM245" s="4"/>
    </row>
    <row r="246" spans="1:117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  <c r="DE246" s="4"/>
      <c r="DF246" s="4"/>
      <c r="DG246" s="4"/>
      <c r="DH246" s="4"/>
      <c r="DI246" s="4"/>
      <c r="DJ246" s="4"/>
      <c r="DK246" s="4"/>
      <c r="DL246" s="4"/>
      <c r="DM246" s="4"/>
    </row>
    <row r="247" spans="1:117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  <c r="DE247" s="4"/>
      <c r="DF247" s="4"/>
      <c r="DG247" s="4"/>
      <c r="DH247" s="4"/>
      <c r="DI247" s="4"/>
      <c r="DJ247" s="4"/>
      <c r="DK247" s="4"/>
      <c r="DL247" s="4"/>
      <c r="DM247" s="4"/>
    </row>
    <row r="248" spans="1:117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  <c r="DE248" s="4"/>
      <c r="DF248" s="4"/>
      <c r="DG248" s="4"/>
      <c r="DH248" s="4"/>
      <c r="DI248" s="4"/>
      <c r="DJ248" s="4"/>
      <c r="DK248" s="4"/>
      <c r="DL248" s="4"/>
      <c r="DM248" s="4"/>
    </row>
    <row r="249" spans="1:117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  <c r="DE249" s="4"/>
      <c r="DF249" s="4"/>
      <c r="DG249" s="4"/>
      <c r="DH249" s="4"/>
      <c r="DI249" s="4"/>
      <c r="DJ249" s="4"/>
      <c r="DK249" s="4"/>
      <c r="DL249" s="4"/>
      <c r="DM249" s="4"/>
    </row>
    <row r="250" spans="1:117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  <c r="DE250" s="4"/>
      <c r="DF250" s="4"/>
      <c r="DG250" s="4"/>
      <c r="DH250" s="4"/>
      <c r="DI250" s="4"/>
      <c r="DJ250" s="4"/>
      <c r="DK250" s="4"/>
      <c r="DL250" s="4"/>
      <c r="DM250" s="4"/>
    </row>
    <row r="251" spans="1:117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  <c r="DE251" s="4"/>
      <c r="DF251" s="4"/>
      <c r="DG251" s="4"/>
      <c r="DH251" s="4"/>
      <c r="DI251" s="4"/>
      <c r="DJ251" s="4"/>
      <c r="DK251" s="4"/>
      <c r="DL251" s="4"/>
      <c r="DM251" s="4"/>
    </row>
    <row r="252" spans="1:117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  <c r="DE252" s="4"/>
      <c r="DF252" s="4"/>
      <c r="DG252" s="4"/>
      <c r="DH252" s="4"/>
      <c r="DI252" s="4"/>
      <c r="DJ252" s="4"/>
      <c r="DK252" s="4"/>
      <c r="DL252" s="4"/>
      <c r="DM252" s="4"/>
    </row>
    <row r="253" spans="1:117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  <c r="DE253" s="4"/>
      <c r="DF253" s="4"/>
      <c r="DG253" s="4"/>
      <c r="DH253" s="4"/>
      <c r="DI253" s="4"/>
      <c r="DJ253" s="4"/>
      <c r="DK253" s="4"/>
      <c r="DL253" s="4"/>
      <c r="DM253" s="4"/>
    </row>
    <row r="254" spans="1:117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  <c r="DE254" s="4"/>
      <c r="DF254" s="4"/>
      <c r="DG254" s="4"/>
      <c r="DH254" s="4"/>
      <c r="DI254" s="4"/>
      <c r="DJ254" s="4"/>
      <c r="DK254" s="4"/>
      <c r="DL254" s="4"/>
      <c r="DM254" s="4"/>
    </row>
    <row r="255" spans="1:117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  <c r="DE255" s="4"/>
      <c r="DF255" s="4"/>
      <c r="DG255" s="4"/>
      <c r="DH255" s="4"/>
      <c r="DI255" s="4"/>
      <c r="DJ255" s="4"/>
      <c r="DK255" s="4"/>
      <c r="DL255" s="4"/>
      <c r="DM255" s="4"/>
    </row>
    <row r="256" spans="1:117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  <c r="DE256" s="4"/>
      <c r="DF256" s="4"/>
      <c r="DG256" s="4"/>
      <c r="DH256" s="4"/>
      <c r="DI256" s="4"/>
      <c r="DJ256" s="4"/>
      <c r="DK256" s="4"/>
      <c r="DL256" s="4"/>
      <c r="DM256" s="4"/>
    </row>
    <row r="257" spans="1:117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  <c r="DE257" s="4"/>
      <c r="DF257" s="4"/>
      <c r="DG257" s="4"/>
      <c r="DH257" s="4"/>
      <c r="DI257" s="4"/>
      <c r="DJ257" s="4"/>
      <c r="DK257" s="4"/>
      <c r="DL257" s="4"/>
      <c r="DM257" s="4"/>
    </row>
    <row r="258" spans="1:117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  <c r="DE258" s="4"/>
      <c r="DF258" s="4"/>
      <c r="DG258" s="4"/>
      <c r="DH258" s="4"/>
      <c r="DI258" s="4"/>
      <c r="DJ258" s="4"/>
      <c r="DK258" s="4"/>
      <c r="DL258" s="4"/>
      <c r="DM258" s="4"/>
    </row>
    <row r="259" spans="1:117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  <c r="DE259" s="4"/>
      <c r="DF259" s="4"/>
      <c r="DG259" s="4"/>
      <c r="DH259" s="4"/>
      <c r="DI259" s="4"/>
      <c r="DJ259" s="4"/>
      <c r="DK259" s="4"/>
      <c r="DL259" s="4"/>
      <c r="DM259" s="4"/>
    </row>
    <row r="260" spans="1:117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  <c r="DE260" s="4"/>
      <c r="DF260" s="4"/>
      <c r="DG260" s="4"/>
      <c r="DH260" s="4"/>
      <c r="DI260" s="4"/>
      <c r="DJ260" s="4"/>
      <c r="DK260" s="4"/>
      <c r="DL260" s="4"/>
      <c r="DM260" s="4"/>
    </row>
    <row r="261" spans="1:117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  <c r="DE261" s="4"/>
      <c r="DF261" s="4"/>
      <c r="DG261" s="4"/>
      <c r="DH261" s="4"/>
      <c r="DI261" s="4"/>
      <c r="DJ261" s="4"/>
      <c r="DK261" s="4"/>
      <c r="DL261" s="4"/>
      <c r="DM261" s="4"/>
    </row>
    <row r="262" spans="1:117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  <c r="DE262" s="4"/>
      <c r="DF262" s="4"/>
      <c r="DG262" s="4"/>
      <c r="DH262" s="4"/>
      <c r="DI262" s="4"/>
      <c r="DJ262" s="4"/>
      <c r="DK262" s="4"/>
      <c r="DL262" s="4"/>
      <c r="DM262" s="4"/>
    </row>
    <row r="263" spans="1:117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  <c r="DE263" s="4"/>
      <c r="DF263" s="4"/>
      <c r="DG263" s="4"/>
      <c r="DH263" s="4"/>
      <c r="DI263" s="4"/>
      <c r="DJ263" s="4"/>
      <c r="DK263" s="4"/>
      <c r="DL263" s="4"/>
      <c r="DM263" s="4"/>
    </row>
    <row r="264" spans="1:117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  <c r="DE264" s="4"/>
      <c r="DF264" s="4"/>
      <c r="DG264" s="4"/>
      <c r="DH264" s="4"/>
      <c r="DI264" s="4"/>
      <c r="DJ264" s="4"/>
      <c r="DK264" s="4"/>
      <c r="DL264" s="4"/>
      <c r="DM264" s="4"/>
    </row>
    <row r="265" spans="1:117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  <c r="DE265" s="4"/>
      <c r="DF265" s="4"/>
      <c r="DG265" s="4"/>
      <c r="DH265" s="4"/>
      <c r="DI265" s="4"/>
      <c r="DJ265" s="4"/>
      <c r="DK265" s="4"/>
      <c r="DL265" s="4"/>
      <c r="DM265" s="4"/>
    </row>
    <row r="266" spans="1:117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  <c r="DE266" s="4"/>
      <c r="DF266" s="4"/>
      <c r="DG266" s="4"/>
      <c r="DH266" s="4"/>
      <c r="DI266" s="4"/>
      <c r="DJ266" s="4"/>
      <c r="DK266" s="4"/>
      <c r="DL266" s="4"/>
      <c r="DM266" s="4"/>
    </row>
    <row r="267" spans="1:117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  <c r="DE267" s="4"/>
      <c r="DF267" s="4"/>
      <c r="DG267" s="4"/>
      <c r="DH267" s="4"/>
      <c r="DI267" s="4"/>
      <c r="DJ267" s="4"/>
      <c r="DK267" s="4"/>
      <c r="DL267" s="4"/>
      <c r="DM267" s="4"/>
    </row>
    <row r="268" spans="1:117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  <c r="DE268" s="4"/>
      <c r="DF268" s="4"/>
      <c r="DG268" s="4"/>
      <c r="DH268" s="4"/>
      <c r="DI268" s="4"/>
      <c r="DJ268" s="4"/>
      <c r="DK268" s="4"/>
      <c r="DL268" s="4"/>
      <c r="DM268" s="4"/>
    </row>
    <row r="269" spans="1:117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  <c r="DE269" s="4"/>
      <c r="DF269" s="4"/>
      <c r="DG269" s="4"/>
      <c r="DH269" s="4"/>
      <c r="DI269" s="4"/>
      <c r="DJ269" s="4"/>
      <c r="DK269" s="4"/>
      <c r="DL269" s="4"/>
      <c r="DM269" s="4"/>
    </row>
    <row r="270" spans="1:117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  <c r="DE270" s="4"/>
      <c r="DF270" s="4"/>
      <c r="DG270" s="4"/>
      <c r="DH270" s="4"/>
      <c r="DI270" s="4"/>
      <c r="DJ270" s="4"/>
      <c r="DK270" s="4"/>
      <c r="DL270" s="4"/>
      <c r="DM270" s="4"/>
    </row>
    <row r="271" spans="1:117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  <c r="DE271" s="4"/>
      <c r="DF271" s="4"/>
      <c r="DG271" s="4"/>
      <c r="DH271" s="4"/>
      <c r="DI271" s="4"/>
      <c r="DJ271" s="4"/>
      <c r="DK271" s="4"/>
      <c r="DL271" s="4"/>
      <c r="DM271" s="4"/>
    </row>
    <row r="272" spans="1:117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  <c r="DE272" s="4"/>
      <c r="DF272" s="4"/>
      <c r="DG272" s="4"/>
      <c r="DH272" s="4"/>
      <c r="DI272" s="4"/>
      <c r="DJ272" s="4"/>
      <c r="DK272" s="4"/>
      <c r="DL272" s="4"/>
      <c r="DM272" s="4"/>
    </row>
    <row r="273" spans="1:117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  <c r="DE273" s="4"/>
      <c r="DF273" s="4"/>
      <c r="DG273" s="4"/>
      <c r="DH273" s="4"/>
      <c r="DI273" s="4"/>
      <c r="DJ273" s="4"/>
      <c r="DK273" s="4"/>
      <c r="DL273" s="4"/>
      <c r="DM273" s="4"/>
    </row>
    <row r="274" spans="1:117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  <c r="DE274" s="4"/>
      <c r="DF274" s="4"/>
      <c r="DG274" s="4"/>
      <c r="DH274" s="4"/>
      <c r="DI274" s="4"/>
      <c r="DJ274" s="4"/>
      <c r="DK274" s="4"/>
      <c r="DL274" s="4"/>
      <c r="DM274" s="4"/>
    </row>
    <row r="275" spans="1:117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  <c r="DE275" s="4"/>
      <c r="DF275" s="4"/>
      <c r="DG275" s="4"/>
      <c r="DH275" s="4"/>
      <c r="DI275" s="4"/>
      <c r="DJ275" s="4"/>
      <c r="DK275" s="4"/>
      <c r="DL275" s="4"/>
      <c r="DM275" s="4"/>
    </row>
    <row r="276" spans="1:117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  <c r="DE276" s="4"/>
      <c r="DF276" s="4"/>
      <c r="DG276" s="4"/>
      <c r="DH276" s="4"/>
      <c r="DI276" s="4"/>
      <c r="DJ276" s="4"/>
      <c r="DK276" s="4"/>
      <c r="DL276" s="4"/>
      <c r="DM276" s="4"/>
    </row>
    <row r="277" spans="1:117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  <c r="DE277" s="4"/>
      <c r="DF277" s="4"/>
      <c r="DG277" s="4"/>
      <c r="DH277" s="4"/>
      <c r="DI277" s="4"/>
      <c r="DJ277" s="4"/>
      <c r="DK277" s="4"/>
      <c r="DL277" s="4"/>
      <c r="DM277" s="4"/>
    </row>
    <row r="278" spans="1:117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  <c r="DE278" s="4"/>
      <c r="DF278" s="4"/>
      <c r="DG278" s="4"/>
      <c r="DH278" s="4"/>
      <c r="DI278" s="4"/>
      <c r="DJ278" s="4"/>
      <c r="DK278" s="4"/>
      <c r="DL278" s="4"/>
      <c r="DM278" s="4"/>
    </row>
    <row r="279" spans="1:117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  <c r="DE279" s="4"/>
      <c r="DF279" s="4"/>
      <c r="DG279" s="4"/>
      <c r="DH279" s="4"/>
      <c r="DI279" s="4"/>
      <c r="DJ279" s="4"/>
      <c r="DK279" s="4"/>
      <c r="DL279" s="4"/>
      <c r="DM279" s="4"/>
    </row>
    <row r="280" spans="1:117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  <c r="DE280" s="4"/>
      <c r="DF280" s="4"/>
      <c r="DG280" s="4"/>
      <c r="DH280" s="4"/>
      <c r="DI280" s="4"/>
      <c r="DJ280" s="4"/>
      <c r="DK280" s="4"/>
      <c r="DL280" s="4"/>
      <c r="DM280" s="4"/>
    </row>
    <row r="281" spans="1:117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  <c r="DE281" s="4"/>
      <c r="DF281" s="4"/>
      <c r="DG281" s="4"/>
      <c r="DH281" s="4"/>
      <c r="DI281" s="4"/>
      <c r="DJ281" s="4"/>
      <c r="DK281" s="4"/>
      <c r="DL281" s="4"/>
      <c r="DM281" s="4"/>
    </row>
    <row r="282" spans="1:117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  <c r="DE282" s="4"/>
      <c r="DF282" s="4"/>
      <c r="DG282" s="4"/>
      <c r="DH282" s="4"/>
      <c r="DI282" s="4"/>
      <c r="DJ282" s="4"/>
      <c r="DK282" s="4"/>
      <c r="DL282" s="4"/>
      <c r="DM282" s="4"/>
    </row>
    <row r="283" spans="1:117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  <c r="DE283" s="4"/>
      <c r="DF283" s="4"/>
      <c r="DG283" s="4"/>
      <c r="DH283" s="4"/>
      <c r="DI283" s="4"/>
      <c r="DJ283" s="4"/>
      <c r="DK283" s="4"/>
      <c r="DL283" s="4"/>
      <c r="DM283" s="4"/>
    </row>
    <row r="284" spans="1:117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  <c r="DE284" s="4"/>
      <c r="DF284" s="4"/>
      <c r="DG284" s="4"/>
      <c r="DH284" s="4"/>
      <c r="DI284" s="4"/>
      <c r="DJ284" s="4"/>
      <c r="DK284" s="4"/>
      <c r="DL284" s="4"/>
      <c r="DM284" s="4"/>
    </row>
    <row r="285" spans="1:117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  <c r="DE285" s="4"/>
      <c r="DF285" s="4"/>
      <c r="DG285" s="4"/>
      <c r="DH285" s="4"/>
      <c r="DI285" s="4"/>
      <c r="DJ285" s="4"/>
      <c r="DK285" s="4"/>
      <c r="DL285" s="4"/>
      <c r="DM285" s="4"/>
    </row>
    <row r="286" spans="1:117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  <c r="DE286" s="4"/>
      <c r="DF286" s="4"/>
      <c r="DG286" s="4"/>
      <c r="DH286" s="4"/>
      <c r="DI286" s="4"/>
      <c r="DJ286" s="4"/>
      <c r="DK286" s="4"/>
      <c r="DL286" s="4"/>
      <c r="DM286" s="4"/>
    </row>
    <row r="287" spans="1:117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  <c r="DE287" s="4"/>
      <c r="DF287" s="4"/>
      <c r="DG287" s="4"/>
      <c r="DH287" s="4"/>
      <c r="DI287" s="4"/>
      <c r="DJ287" s="4"/>
      <c r="DK287" s="4"/>
      <c r="DL287" s="4"/>
      <c r="DM287" s="4"/>
    </row>
    <row r="288" spans="1:117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  <c r="DE288" s="4"/>
      <c r="DF288" s="4"/>
      <c r="DG288" s="4"/>
      <c r="DH288" s="4"/>
      <c r="DI288" s="4"/>
      <c r="DJ288" s="4"/>
      <c r="DK288" s="4"/>
      <c r="DL288" s="4"/>
      <c r="DM288" s="4"/>
    </row>
    <row r="289" spans="1:117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  <c r="DE289" s="4"/>
      <c r="DF289" s="4"/>
      <c r="DG289" s="4"/>
      <c r="DH289" s="4"/>
      <c r="DI289" s="4"/>
      <c r="DJ289" s="4"/>
      <c r="DK289" s="4"/>
      <c r="DL289" s="4"/>
      <c r="DM289" s="4"/>
    </row>
    <row r="290" spans="1:117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  <c r="DE290" s="4"/>
      <c r="DF290" s="4"/>
      <c r="DG290" s="4"/>
      <c r="DH290" s="4"/>
      <c r="DI290" s="4"/>
      <c r="DJ290" s="4"/>
      <c r="DK290" s="4"/>
      <c r="DL290" s="4"/>
      <c r="DM290" s="4"/>
    </row>
    <row r="291" spans="1:117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  <c r="DE291" s="4"/>
      <c r="DF291" s="4"/>
      <c r="DG291" s="4"/>
      <c r="DH291" s="4"/>
      <c r="DI291" s="4"/>
      <c r="DJ291" s="4"/>
      <c r="DK291" s="4"/>
      <c r="DL291" s="4"/>
      <c r="DM291" s="4"/>
    </row>
    <row r="292" spans="1:117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  <c r="DE292" s="4"/>
      <c r="DF292" s="4"/>
      <c r="DG292" s="4"/>
      <c r="DH292" s="4"/>
      <c r="DI292" s="4"/>
      <c r="DJ292" s="4"/>
      <c r="DK292" s="4"/>
      <c r="DL292" s="4"/>
      <c r="DM292" s="4"/>
    </row>
    <row r="293" spans="1:117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  <c r="DE293" s="4"/>
      <c r="DF293" s="4"/>
      <c r="DG293" s="4"/>
      <c r="DH293" s="4"/>
      <c r="DI293" s="4"/>
      <c r="DJ293" s="4"/>
      <c r="DK293" s="4"/>
      <c r="DL293" s="4"/>
      <c r="DM293" s="4"/>
    </row>
    <row r="294" spans="1:117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  <c r="DE294" s="4"/>
      <c r="DF294" s="4"/>
      <c r="DG294" s="4"/>
      <c r="DH294" s="4"/>
      <c r="DI294" s="4"/>
      <c r="DJ294" s="4"/>
      <c r="DK294" s="4"/>
      <c r="DL294" s="4"/>
      <c r="DM294" s="4"/>
    </row>
    <row r="295" spans="1:117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  <c r="DE295" s="4"/>
      <c r="DF295" s="4"/>
      <c r="DG295" s="4"/>
      <c r="DH295" s="4"/>
      <c r="DI295" s="4"/>
      <c r="DJ295" s="4"/>
      <c r="DK295" s="4"/>
      <c r="DL295" s="4"/>
      <c r="DM295" s="4"/>
    </row>
    <row r="296" spans="1:117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  <c r="DE296" s="4"/>
      <c r="DF296" s="4"/>
      <c r="DG296" s="4"/>
      <c r="DH296" s="4"/>
      <c r="DI296" s="4"/>
      <c r="DJ296" s="4"/>
      <c r="DK296" s="4"/>
      <c r="DL296" s="4"/>
      <c r="DM296" s="4"/>
    </row>
    <row r="297" spans="1:117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  <c r="DE297" s="4"/>
      <c r="DF297" s="4"/>
      <c r="DG297" s="4"/>
      <c r="DH297" s="4"/>
      <c r="DI297" s="4"/>
      <c r="DJ297" s="4"/>
      <c r="DK297" s="4"/>
      <c r="DL297" s="4"/>
      <c r="DM297" s="4"/>
    </row>
    <row r="298" spans="1:117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  <c r="DE298" s="4"/>
      <c r="DF298" s="4"/>
      <c r="DG298" s="4"/>
      <c r="DH298" s="4"/>
      <c r="DI298" s="4"/>
      <c r="DJ298" s="4"/>
      <c r="DK298" s="4"/>
      <c r="DL298" s="4"/>
      <c r="DM298" s="4"/>
    </row>
    <row r="299" spans="1:117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  <c r="DE299" s="4"/>
      <c r="DF299" s="4"/>
      <c r="DG299" s="4"/>
      <c r="DH299" s="4"/>
      <c r="DI299" s="4"/>
      <c r="DJ299" s="4"/>
      <c r="DK299" s="4"/>
      <c r="DL299" s="4"/>
      <c r="DM299" s="4"/>
    </row>
    <row r="300" spans="1:117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  <c r="DE300" s="4"/>
      <c r="DF300" s="4"/>
      <c r="DG300" s="4"/>
      <c r="DH300" s="4"/>
      <c r="DI300" s="4"/>
      <c r="DJ300" s="4"/>
      <c r="DK300" s="4"/>
      <c r="DL300" s="4"/>
      <c r="DM300" s="4"/>
    </row>
    <row r="301" spans="1:117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  <c r="DE301" s="4"/>
      <c r="DF301" s="4"/>
      <c r="DG301" s="4"/>
      <c r="DH301" s="4"/>
      <c r="DI301" s="4"/>
      <c r="DJ301" s="4"/>
      <c r="DK301" s="4"/>
      <c r="DL301" s="4"/>
      <c r="DM301" s="4"/>
    </row>
    <row r="302" spans="1:117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  <c r="DE302" s="4"/>
      <c r="DF302" s="4"/>
      <c r="DG302" s="4"/>
      <c r="DH302" s="4"/>
      <c r="DI302" s="4"/>
      <c r="DJ302" s="4"/>
      <c r="DK302" s="4"/>
      <c r="DL302" s="4"/>
      <c r="DM302" s="4"/>
    </row>
    <row r="303" spans="1:117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  <c r="DE303" s="4"/>
      <c r="DF303" s="4"/>
      <c r="DG303" s="4"/>
      <c r="DH303" s="4"/>
      <c r="DI303" s="4"/>
      <c r="DJ303" s="4"/>
      <c r="DK303" s="4"/>
      <c r="DL303" s="4"/>
      <c r="DM303" s="4"/>
    </row>
    <row r="304" spans="1:117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  <c r="DE304" s="4"/>
      <c r="DF304" s="4"/>
      <c r="DG304" s="4"/>
      <c r="DH304" s="4"/>
      <c r="DI304" s="4"/>
      <c r="DJ304" s="4"/>
      <c r="DK304" s="4"/>
      <c r="DL304" s="4"/>
      <c r="DM304" s="4"/>
    </row>
    <row r="305" spans="1:117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  <c r="DE305" s="4"/>
      <c r="DF305" s="4"/>
      <c r="DG305" s="4"/>
      <c r="DH305" s="4"/>
      <c r="DI305" s="4"/>
      <c r="DJ305" s="4"/>
      <c r="DK305" s="4"/>
      <c r="DL305" s="4"/>
      <c r="DM305" s="4"/>
    </row>
    <row r="306" spans="1:117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  <c r="DE306" s="4"/>
      <c r="DF306" s="4"/>
      <c r="DG306" s="4"/>
      <c r="DH306" s="4"/>
      <c r="DI306" s="4"/>
      <c r="DJ306" s="4"/>
      <c r="DK306" s="4"/>
      <c r="DL306" s="4"/>
      <c r="DM306" s="4"/>
    </row>
    <row r="307" spans="1:117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  <c r="DE307" s="4"/>
      <c r="DF307" s="4"/>
      <c r="DG307" s="4"/>
      <c r="DH307" s="4"/>
      <c r="DI307" s="4"/>
      <c r="DJ307" s="4"/>
      <c r="DK307" s="4"/>
      <c r="DL307" s="4"/>
      <c r="DM307" s="4"/>
    </row>
    <row r="308" spans="1:117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  <c r="DE308" s="4"/>
      <c r="DF308" s="4"/>
      <c r="DG308" s="4"/>
      <c r="DH308" s="4"/>
      <c r="DI308" s="4"/>
      <c r="DJ308" s="4"/>
      <c r="DK308" s="4"/>
      <c r="DL308" s="4"/>
      <c r="DM308" s="4"/>
    </row>
    <row r="309" spans="1:117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  <c r="DE309" s="4"/>
      <c r="DF309" s="4"/>
      <c r="DG309" s="4"/>
      <c r="DH309" s="4"/>
      <c r="DI309" s="4"/>
      <c r="DJ309" s="4"/>
      <c r="DK309" s="4"/>
      <c r="DL309" s="4"/>
      <c r="DM309" s="4"/>
    </row>
    <row r="310" spans="1:117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  <c r="DE310" s="4"/>
      <c r="DF310" s="4"/>
      <c r="DG310" s="4"/>
      <c r="DH310" s="4"/>
      <c r="DI310" s="4"/>
      <c r="DJ310" s="4"/>
      <c r="DK310" s="4"/>
      <c r="DL310" s="4"/>
      <c r="DM310" s="4"/>
    </row>
    <row r="311" spans="1:117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  <c r="DE311" s="4"/>
      <c r="DF311" s="4"/>
      <c r="DG311" s="4"/>
      <c r="DH311" s="4"/>
      <c r="DI311" s="4"/>
      <c r="DJ311" s="4"/>
      <c r="DK311" s="4"/>
      <c r="DL311" s="4"/>
      <c r="DM311" s="4"/>
    </row>
    <row r="312" spans="1:117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  <c r="DE312" s="4"/>
      <c r="DF312" s="4"/>
      <c r="DG312" s="4"/>
      <c r="DH312" s="4"/>
      <c r="DI312" s="4"/>
      <c r="DJ312" s="4"/>
      <c r="DK312" s="4"/>
      <c r="DL312" s="4"/>
      <c r="DM312" s="4"/>
    </row>
    <row r="313" spans="1:117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  <c r="DE313" s="4"/>
      <c r="DF313" s="4"/>
      <c r="DG313" s="4"/>
      <c r="DH313" s="4"/>
      <c r="DI313" s="4"/>
      <c r="DJ313" s="4"/>
      <c r="DK313" s="4"/>
      <c r="DL313" s="4"/>
      <c r="DM313" s="4"/>
    </row>
    <row r="314" spans="1:117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  <c r="DE314" s="4"/>
      <c r="DF314" s="4"/>
      <c r="DG314" s="4"/>
      <c r="DH314" s="4"/>
      <c r="DI314" s="4"/>
      <c r="DJ314" s="4"/>
      <c r="DK314" s="4"/>
      <c r="DL314" s="4"/>
      <c r="DM314" s="4"/>
    </row>
    <row r="315" spans="1:117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  <c r="DE315" s="4"/>
      <c r="DF315" s="4"/>
      <c r="DG315" s="4"/>
      <c r="DH315" s="4"/>
      <c r="DI315" s="4"/>
      <c r="DJ315" s="4"/>
      <c r="DK315" s="4"/>
      <c r="DL315" s="4"/>
      <c r="DM315" s="4"/>
    </row>
    <row r="316" spans="1:117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  <c r="DE316" s="4"/>
      <c r="DF316" s="4"/>
      <c r="DG316" s="4"/>
      <c r="DH316" s="4"/>
      <c r="DI316" s="4"/>
      <c r="DJ316" s="4"/>
      <c r="DK316" s="4"/>
      <c r="DL316" s="4"/>
      <c r="DM316" s="4"/>
    </row>
    <row r="317" spans="1:117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  <c r="DE317" s="4"/>
      <c r="DF317" s="4"/>
      <c r="DG317" s="4"/>
      <c r="DH317" s="4"/>
      <c r="DI317" s="4"/>
      <c r="DJ317" s="4"/>
      <c r="DK317" s="4"/>
      <c r="DL317" s="4"/>
      <c r="DM317" s="4"/>
    </row>
    <row r="318" spans="1:117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  <c r="DE318" s="4"/>
      <c r="DF318" s="4"/>
      <c r="DG318" s="4"/>
      <c r="DH318" s="4"/>
      <c r="DI318" s="4"/>
      <c r="DJ318" s="4"/>
      <c r="DK318" s="4"/>
      <c r="DL318" s="4"/>
      <c r="DM318" s="4"/>
    </row>
    <row r="319" spans="1:117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  <c r="DE319" s="4"/>
      <c r="DF319" s="4"/>
      <c r="DG319" s="4"/>
      <c r="DH319" s="4"/>
      <c r="DI319" s="4"/>
      <c r="DJ319" s="4"/>
      <c r="DK319" s="4"/>
      <c r="DL319" s="4"/>
      <c r="DM319" s="4"/>
    </row>
    <row r="320" spans="1:117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  <c r="DE320" s="4"/>
      <c r="DF320" s="4"/>
      <c r="DG320" s="4"/>
      <c r="DH320" s="4"/>
      <c r="DI320" s="4"/>
      <c r="DJ320" s="4"/>
      <c r="DK320" s="4"/>
      <c r="DL320" s="4"/>
      <c r="DM320" s="4"/>
    </row>
    <row r="321" spans="1:117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  <c r="DE321" s="4"/>
      <c r="DF321" s="4"/>
      <c r="DG321" s="4"/>
      <c r="DH321" s="4"/>
      <c r="DI321" s="4"/>
      <c r="DJ321" s="4"/>
      <c r="DK321" s="4"/>
      <c r="DL321" s="4"/>
      <c r="DM321" s="4"/>
    </row>
    <row r="322" spans="1:117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  <c r="DE322" s="4"/>
      <c r="DF322" s="4"/>
      <c r="DG322" s="4"/>
      <c r="DH322" s="4"/>
      <c r="DI322" s="4"/>
      <c r="DJ322" s="4"/>
      <c r="DK322" s="4"/>
      <c r="DL322" s="4"/>
      <c r="DM322" s="4"/>
    </row>
    <row r="323" spans="1:117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  <c r="DE323" s="4"/>
      <c r="DF323" s="4"/>
      <c r="DG323" s="4"/>
      <c r="DH323" s="4"/>
      <c r="DI323" s="4"/>
      <c r="DJ323" s="4"/>
      <c r="DK323" s="4"/>
      <c r="DL323" s="4"/>
      <c r="DM323" s="4"/>
    </row>
    <row r="324" spans="1:117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  <c r="DE324" s="4"/>
      <c r="DF324" s="4"/>
      <c r="DG324" s="4"/>
      <c r="DH324" s="4"/>
      <c r="DI324" s="4"/>
      <c r="DJ324" s="4"/>
      <c r="DK324" s="4"/>
      <c r="DL324" s="4"/>
      <c r="DM324" s="4"/>
    </row>
    <row r="325" spans="1:117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  <c r="DE325" s="4"/>
      <c r="DF325" s="4"/>
      <c r="DG325" s="4"/>
      <c r="DH325" s="4"/>
      <c r="DI325" s="4"/>
      <c r="DJ325" s="4"/>
      <c r="DK325" s="4"/>
      <c r="DL325" s="4"/>
      <c r="DM325" s="4"/>
    </row>
    <row r="326" spans="1:117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  <c r="DE326" s="4"/>
      <c r="DF326" s="4"/>
      <c r="DG326" s="4"/>
      <c r="DH326" s="4"/>
      <c r="DI326" s="4"/>
      <c r="DJ326" s="4"/>
      <c r="DK326" s="4"/>
      <c r="DL326" s="4"/>
      <c r="DM326" s="4"/>
    </row>
    <row r="327" spans="1:117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  <c r="DE327" s="4"/>
      <c r="DF327" s="4"/>
      <c r="DG327" s="4"/>
      <c r="DH327" s="4"/>
      <c r="DI327" s="4"/>
      <c r="DJ327" s="4"/>
      <c r="DK327" s="4"/>
      <c r="DL327" s="4"/>
      <c r="DM327" s="4"/>
    </row>
    <row r="328" spans="1:117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  <c r="DE328" s="4"/>
      <c r="DF328" s="4"/>
      <c r="DG328" s="4"/>
      <c r="DH328" s="4"/>
      <c r="DI328" s="4"/>
      <c r="DJ328" s="4"/>
      <c r="DK328" s="4"/>
      <c r="DL328" s="4"/>
      <c r="DM328" s="4"/>
    </row>
    <row r="329" spans="1:117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  <c r="DE329" s="4"/>
      <c r="DF329" s="4"/>
      <c r="DG329" s="4"/>
      <c r="DH329" s="4"/>
      <c r="DI329" s="4"/>
      <c r="DJ329" s="4"/>
      <c r="DK329" s="4"/>
      <c r="DL329" s="4"/>
      <c r="DM329" s="4"/>
    </row>
    <row r="330" spans="1:117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  <c r="DE330" s="4"/>
      <c r="DF330" s="4"/>
      <c r="DG330" s="4"/>
      <c r="DH330" s="4"/>
      <c r="DI330" s="4"/>
      <c r="DJ330" s="4"/>
      <c r="DK330" s="4"/>
      <c r="DL330" s="4"/>
      <c r="DM330" s="4"/>
    </row>
    <row r="331" spans="1:117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  <c r="DE331" s="4"/>
      <c r="DF331" s="4"/>
      <c r="DG331" s="4"/>
      <c r="DH331" s="4"/>
      <c r="DI331" s="4"/>
      <c r="DJ331" s="4"/>
      <c r="DK331" s="4"/>
      <c r="DL331" s="4"/>
      <c r="DM331" s="4"/>
    </row>
    <row r="332" spans="1:117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  <c r="DE332" s="4"/>
      <c r="DF332" s="4"/>
      <c r="DG332" s="4"/>
      <c r="DH332" s="4"/>
      <c r="DI332" s="4"/>
      <c r="DJ332" s="4"/>
      <c r="DK332" s="4"/>
      <c r="DL332" s="4"/>
      <c r="DM332" s="4"/>
    </row>
    <row r="333" spans="1:117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  <c r="DE333" s="4"/>
      <c r="DF333" s="4"/>
      <c r="DG333" s="4"/>
      <c r="DH333" s="4"/>
      <c r="DI333" s="4"/>
      <c r="DJ333" s="4"/>
      <c r="DK333" s="4"/>
      <c r="DL333" s="4"/>
      <c r="DM333" s="4"/>
    </row>
    <row r="334" spans="1:117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  <c r="DE334" s="4"/>
      <c r="DF334" s="4"/>
      <c r="DG334" s="4"/>
      <c r="DH334" s="4"/>
      <c r="DI334" s="4"/>
      <c r="DJ334" s="4"/>
      <c r="DK334" s="4"/>
      <c r="DL334" s="4"/>
      <c r="DM334" s="4"/>
    </row>
    <row r="335" spans="1:117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  <c r="DE335" s="4"/>
      <c r="DF335" s="4"/>
      <c r="DG335" s="4"/>
      <c r="DH335" s="4"/>
      <c r="DI335" s="4"/>
      <c r="DJ335" s="4"/>
      <c r="DK335" s="4"/>
      <c r="DL335" s="4"/>
      <c r="DM335" s="4"/>
    </row>
    <row r="336" spans="1:117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  <c r="DE336" s="4"/>
      <c r="DF336" s="4"/>
      <c r="DG336" s="4"/>
      <c r="DH336" s="4"/>
      <c r="DI336" s="4"/>
      <c r="DJ336" s="4"/>
      <c r="DK336" s="4"/>
      <c r="DL336" s="4"/>
      <c r="DM336" s="4"/>
    </row>
    <row r="337" spans="1:117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  <c r="DE337" s="4"/>
      <c r="DF337" s="4"/>
      <c r="DG337" s="4"/>
      <c r="DH337" s="4"/>
      <c r="DI337" s="4"/>
      <c r="DJ337" s="4"/>
      <c r="DK337" s="4"/>
      <c r="DL337" s="4"/>
      <c r="DM337" s="4"/>
    </row>
    <row r="338" spans="1:117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  <c r="DE338" s="4"/>
      <c r="DF338" s="4"/>
      <c r="DG338" s="4"/>
      <c r="DH338" s="4"/>
      <c r="DI338" s="4"/>
      <c r="DJ338" s="4"/>
      <c r="DK338" s="4"/>
      <c r="DL338" s="4"/>
      <c r="DM338" s="4"/>
    </row>
    <row r="339" spans="1:117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  <c r="DE339" s="4"/>
      <c r="DF339" s="4"/>
      <c r="DG339" s="4"/>
      <c r="DH339" s="4"/>
      <c r="DI339" s="4"/>
      <c r="DJ339" s="4"/>
      <c r="DK339" s="4"/>
      <c r="DL339" s="4"/>
      <c r="DM339" s="4"/>
    </row>
    <row r="340" spans="1:117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  <c r="DE340" s="4"/>
      <c r="DF340" s="4"/>
      <c r="DG340" s="4"/>
      <c r="DH340" s="4"/>
      <c r="DI340" s="4"/>
      <c r="DJ340" s="4"/>
      <c r="DK340" s="4"/>
      <c r="DL340" s="4"/>
      <c r="DM340" s="4"/>
    </row>
    <row r="341" spans="1:117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  <c r="DE341" s="4"/>
      <c r="DF341" s="4"/>
      <c r="DG341" s="4"/>
      <c r="DH341" s="4"/>
      <c r="DI341" s="4"/>
      <c r="DJ341" s="4"/>
      <c r="DK341" s="4"/>
      <c r="DL341" s="4"/>
      <c r="DM341" s="4"/>
    </row>
    <row r="342" spans="1:117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  <c r="DE342" s="4"/>
      <c r="DF342" s="4"/>
      <c r="DG342" s="4"/>
      <c r="DH342" s="4"/>
      <c r="DI342" s="4"/>
      <c r="DJ342" s="4"/>
      <c r="DK342" s="4"/>
      <c r="DL342" s="4"/>
      <c r="DM342" s="4"/>
    </row>
    <row r="343" spans="1:117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  <c r="DE343" s="4"/>
      <c r="DF343" s="4"/>
      <c r="DG343" s="4"/>
      <c r="DH343" s="4"/>
      <c r="DI343" s="4"/>
      <c r="DJ343" s="4"/>
      <c r="DK343" s="4"/>
      <c r="DL343" s="4"/>
      <c r="DM343" s="4"/>
    </row>
    <row r="344" spans="1:117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  <c r="DE344" s="4"/>
      <c r="DF344" s="4"/>
      <c r="DG344" s="4"/>
      <c r="DH344" s="4"/>
      <c r="DI344" s="4"/>
      <c r="DJ344" s="4"/>
      <c r="DK344" s="4"/>
      <c r="DL344" s="4"/>
      <c r="DM344" s="4"/>
    </row>
    <row r="345" spans="1:117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  <c r="DE345" s="4"/>
      <c r="DF345" s="4"/>
      <c r="DG345" s="4"/>
      <c r="DH345" s="4"/>
      <c r="DI345" s="4"/>
      <c r="DJ345" s="4"/>
      <c r="DK345" s="4"/>
      <c r="DL345" s="4"/>
      <c r="DM345" s="4"/>
    </row>
    <row r="346" spans="1:117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  <c r="DE346" s="4"/>
      <c r="DF346" s="4"/>
      <c r="DG346" s="4"/>
      <c r="DH346" s="4"/>
      <c r="DI346" s="4"/>
      <c r="DJ346" s="4"/>
      <c r="DK346" s="4"/>
      <c r="DL346" s="4"/>
      <c r="DM346" s="4"/>
    </row>
    <row r="347" spans="1:117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  <c r="DE347" s="4"/>
      <c r="DF347" s="4"/>
      <c r="DG347" s="4"/>
      <c r="DH347" s="4"/>
      <c r="DI347" s="4"/>
      <c r="DJ347" s="4"/>
      <c r="DK347" s="4"/>
      <c r="DL347" s="4"/>
      <c r="DM347" s="4"/>
    </row>
    <row r="348" spans="1:117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  <c r="DE348" s="4"/>
      <c r="DF348" s="4"/>
      <c r="DG348" s="4"/>
      <c r="DH348" s="4"/>
      <c r="DI348" s="4"/>
      <c r="DJ348" s="4"/>
      <c r="DK348" s="4"/>
      <c r="DL348" s="4"/>
      <c r="DM348" s="4"/>
    </row>
    <row r="349" spans="1:117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  <c r="DE349" s="4"/>
      <c r="DF349" s="4"/>
      <c r="DG349" s="4"/>
      <c r="DH349" s="4"/>
      <c r="DI349" s="4"/>
      <c r="DJ349" s="4"/>
      <c r="DK349" s="4"/>
      <c r="DL349" s="4"/>
      <c r="DM349" s="4"/>
    </row>
    <row r="350" spans="1:117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  <c r="DE350" s="4"/>
      <c r="DF350" s="4"/>
      <c r="DG350" s="4"/>
      <c r="DH350" s="4"/>
      <c r="DI350" s="4"/>
      <c r="DJ350" s="4"/>
      <c r="DK350" s="4"/>
      <c r="DL350" s="4"/>
      <c r="DM350" s="4"/>
    </row>
    <row r="351" spans="1:117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  <c r="DE351" s="4"/>
      <c r="DF351" s="4"/>
      <c r="DG351" s="4"/>
      <c r="DH351" s="4"/>
      <c r="DI351" s="4"/>
      <c r="DJ351" s="4"/>
      <c r="DK351" s="4"/>
      <c r="DL351" s="4"/>
      <c r="DM351" s="4"/>
    </row>
    <row r="352" spans="1:117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  <c r="DE352" s="4"/>
      <c r="DF352" s="4"/>
      <c r="DG352" s="4"/>
      <c r="DH352" s="4"/>
      <c r="DI352" s="4"/>
      <c r="DJ352" s="4"/>
      <c r="DK352" s="4"/>
      <c r="DL352" s="4"/>
      <c r="DM352" s="4"/>
    </row>
    <row r="353" spans="1:117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  <c r="DC353" s="4"/>
      <c r="DD353" s="4"/>
      <c r="DE353" s="4"/>
      <c r="DF353" s="4"/>
      <c r="DG353" s="4"/>
      <c r="DH353" s="4"/>
      <c r="DI353" s="4"/>
      <c r="DJ353" s="4"/>
      <c r="DK353" s="4"/>
      <c r="DL353" s="4"/>
      <c r="DM353" s="4"/>
    </row>
    <row r="354" spans="1:117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  <c r="DC354" s="4"/>
      <c r="DD354" s="4"/>
      <c r="DE354" s="4"/>
      <c r="DF354" s="4"/>
      <c r="DG354" s="4"/>
      <c r="DH354" s="4"/>
      <c r="DI354" s="4"/>
      <c r="DJ354" s="4"/>
      <c r="DK354" s="4"/>
      <c r="DL354" s="4"/>
      <c r="DM354" s="4"/>
    </row>
    <row r="355" spans="1:117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  <c r="DC355" s="4"/>
      <c r="DD355" s="4"/>
      <c r="DE355" s="4"/>
      <c r="DF355" s="4"/>
      <c r="DG355" s="4"/>
      <c r="DH355" s="4"/>
      <c r="DI355" s="4"/>
      <c r="DJ355" s="4"/>
      <c r="DK355" s="4"/>
      <c r="DL355" s="4"/>
      <c r="DM355" s="4"/>
    </row>
    <row r="356" spans="1:117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  <c r="DC356" s="4"/>
      <c r="DD356" s="4"/>
      <c r="DE356" s="4"/>
      <c r="DF356" s="4"/>
      <c r="DG356" s="4"/>
      <c r="DH356" s="4"/>
      <c r="DI356" s="4"/>
      <c r="DJ356" s="4"/>
      <c r="DK356" s="4"/>
      <c r="DL356" s="4"/>
      <c r="DM356" s="4"/>
    </row>
    <row r="357" spans="1:117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  <c r="DE357" s="4"/>
      <c r="DF357" s="4"/>
      <c r="DG357" s="4"/>
      <c r="DH357" s="4"/>
      <c r="DI357" s="4"/>
      <c r="DJ357" s="4"/>
      <c r="DK357" s="4"/>
      <c r="DL357" s="4"/>
      <c r="DM357" s="4"/>
    </row>
    <row r="358" spans="1:117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  <c r="DD358" s="4"/>
      <c r="DE358" s="4"/>
      <c r="DF358" s="4"/>
      <c r="DG358" s="4"/>
      <c r="DH358" s="4"/>
      <c r="DI358" s="4"/>
      <c r="DJ358" s="4"/>
      <c r="DK358" s="4"/>
      <c r="DL358" s="4"/>
      <c r="DM358" s="4"/>
    </row>
    <row r="359" spans="1:117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  <c r="DE359" s="4"/>
      <c r="DF359" s="4"/>
      <c r="DG359" s="4"/>
      <c r="DH359" s="4"/>
      <c r="DI359" s="4"/>
      <c r="DJ359" s="4"/>
      <c r="DK359" s="4"/>
      <c r="DL359" s="4"/>
      <c r="DM359" s="4"/>
    </row>
    <row r="360" spans="1:117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  <c r="DD360" s="4"/>
      <c r="DE360" s="4"/>
      <c r="DF360" s="4"/>
      <c r="DG360" s="4"/>
      <c r="DH360" s="4"/>
      <c r="DI360" s="4"/>
      <c r="DJ360" s="4"/>
      <c r="DK360" s="4"/>
      <c r="DL360" s="4"/>
      <c r="DM360" s="4"/>
    </row>
    <row r="361" spans="1:117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  <c r="CY361" s="4"/>
      <c r="CZ361" s="4"/>
      <c r="DA361" s="4"/>
      <c r="DB361" s="4"/>
      <c r="DC361" s="4"/>
      <c r="DD361" s="4"/>
      <c r="DE361" s="4"/>
      <c r="DF361" s="4"/>
      <c r="DG361" s="4"/>
      <c r="DH361" s="4"/>
      <c r="DI361" s="4"/>
      <c r="DJ361" s="4"/>
      <c r="DK361" s="4"/>
      <c r="DL361" s="4"/>
      <c r="DM361" s="4"/>
    </row>
    <row r="362" spans="1:117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  <c r="DC362" s="4"/>
      <c r="DD362" s="4"/>
      <c r="DE362" s="4"/>
      <c r="DF362" s="4"/>
      <c r="DG362" s="4"/>
      <c r="DH362" s="4"/>
      <c r="DI362" s="4"/>
      <c r="DJ362" s="4"/>
      <c r="DK362" s="4"/>
      <c r="DL362" s="4"/>
      <c r="DM362" s="4"/>
    </row>
    <row r="363" spans="1:117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  <c r="CY363" s="4"/>
      <c r="CZ363" s="4"/>
      <c r="DA363" s="4"/>
      <c r="DB363" s="4"/>
      <c r="DC363" s="4"/>
      <c r="DD363" s="4"/>
      <c r="DE363" s="4"/>
      <c r="DF363" s="4"/>
      <c r="DG363" s="4"/>
      <c r="DH363" s="4"/>
      <c r="DI363" s="4"/>
      <c r="DJ363" s="4"/>
      <c r="DK363" s="4"/>
      <c r="DL363" s="4"/>
      <c r="DM363" s="4"/>
    </row>
    <row r="364" spans="1:117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4"/>
      <c r="DA364" s="4"/>
      <c r="DB364" s="4"/>
      <c r="DC364" s="4"/>
      <c r="DD364" s="4"/>
      <c r="DE364" s="4"/>
      <c r="DF364" s="4"/>
      <c r="DG364" s="4"/>
      <c r="DH364" s="4"/>
      <c r="DI364" s="4"/>
      <c r="DJ364" s="4"/>
      <c r="DK364" s="4"/>
      <c r="DL364" s="4"/>
      <c r="DM364" s="4"/>
    </row>
    <row r="365" spans="1:117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4"/>
      <c r="DC365" s="4"/>
      <c r="DD365" s="4"/>
      <c r="DE365" s="4"/>
      <c r="DF365" s="4"/>
      <c r="DG365" s="4"/>
      <c r="DH365" s="4"/>
      <c r="DI365" s="4"/>
      <c r="DJ365" s="4"/>
      <c r="DK365" s="4"/>
      <c r="DL365" s="4"/>
      <c r="DM365" s="4"/>
    </row>
    <row r="366" spans="1:117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  <c r="CZ366" s="4"/>
      <c r="DA366" s="4"/>
      <c r="DB366" s="4"/>
      <c r="DC366" s="4"/>
      <c r="DD366" s="4"/>
      <c r="DE366" s="4"/>
      <c r="DF366" s="4"/>
      <c r="DG366" s="4"/>
      <c r="DH366" s="4"/>
      <c r="DI366" s="4"/>
      <c r="DJ366" s="4"/>
      <c r="DK366" s="4"/>
      <c r="DL366" s="4"/>
      <c r="DM366" s="4"/>
    </row>
    <row r="367" spans="1:117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  <c r="DD367" s="4"/>
      <c r="DE367" s="4"/>
      <c r="DF367" s="4"/>
      <c r="DG367" s="4"/>
      <c r="DH367" s="4"/>
      <c r="DI367" s="4"/>
      <c r="DJ367" s="4"/>
      <c r="DK367" s="4"/>
      <c r="DL367" s="4"/>
      <c r="DM367" s="4"/>
    </row>
    <row r="368" spans="1:117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4"/>
      <c r="DC368" s="4"/>
      <c r="DD368" s="4"/>
      <c r="DE368" s="4"/>
      <c r="DF368" s="4"/>
      <c r="DG368" s="4"/>
      <c r="DH368" s="4"/>
      <c r="DI368" s="4"/>
      <c r="DJ368" s="4"/>
      <c r="DK368" s="4"/>
      <c r="DL368" s="4"/>
      <c r="DM368" s="4"/>
    </row>
    <row r="369" spans="1:117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C369" s="4"/>
      <c r="DD369" s="4"/>
      <c r="DE369" s="4"/>
      <c r="DF369" s="4"/>
      <c r="DG369" s="4"/>
      <c r="DH369" s="4"/>
      <c r="DI369" s="4"/>
      <c r="DJ369" s="4"/>
      <c r="DK369" s="4"/>
      <c r="DL369" s="4"/>
      <c r="DM369" s="4"/>
    </row>
    <row r="370" spans="1:117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C370" s="4"/>
      <c r="DD370" s="4"/>
      <c r="DE370" s="4"/>
      <c r="DF370" s="4"/>
      <c r="DG370" s="4"/>
      <c r="DH370" s="4"/>
      <c r="DI370" s="4"/>
      <c r="DJ370" s="4"/>
      <c r="DK370" s="4"/>
      <c r="DL370" s="4"/>
      <c r="DM370" s="4"/>
    </row>
    <row r="371" spans="1:117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  <c r="DE371" s="4"/>
      <c r="DF371" s="4"/>
      <c r="DG371" s="4"/>
      <c r="DH371" s="4"/>
      <c r="DI371" s="4"/>
      <c r="DJ371" s="4"/>
      <c r="DK371" s="4"/>
      <c r="DL371" s="4"/>
      <c r="DM371" s="4"/>
    </row>
    <row r="372" spans="1:117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  <c r="DE372" s="4"/>
      <c r="DF372" s="4"/>
      <c r="DG372" s="4"/>
      <c r="DH372" s="4"/>
      <c r="DI372" s="4"/>
      <c r="DJ372" s="4"/>
      <c r="DK372" s="4"/>
      <c r="DL372" s="4"/>
      <c r="DM372" s="4"/>
    </row>
    <row r="373" spans="1:117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  <c r="DE373" s="4"/>
      <c r="DF373" s="4"/>
      <c r="DG373" s="4"/>
      <c r="DH373" s="4"/>
      <c r="DI373" s="4"/>
      <c r="DJ373" s="4"/>
      <c r="DK373" s="4"/>
      <c r="DL373" s="4"/>
      <c r="DM373" s="4"/>
    </row>
    <row r="374" spans="1:117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  <c r="DE374" s="4"/>
      <c r="DF374" s="4"/>
      <c r="DG374" s="4"/>
      <c r="DH374" s="4"/>
      <c r="DI374" s="4"/>
      <c r="DJ374" s="4"/>
      <c r="DK374" s="4"/>
      <c r="DL374" s="4"/>
      <c r="DM374" s="4"/>
    </row>
    <row r="375" spans="1:117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  <c r="DE375" s="4"/>
      <c r="DF375" s="4"/>
      <c r="DG375" s="4"/>
      <c r="DH375" s="4"/>
      <c r="DI375" s="4"/>
      <c r="DJ375" s="4"/>
      <c r="DK375" s="4"/>
      <c r="DL375" s="4"/>
      <c r="DM375" s="4"/>
    </row>
    <row r="376" spans="1:117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  <c r="DE376" s="4"/>
      <c r="DF376" s="4"/>
      <c r="DG376" s="4"/>
      <c r="DH376" s="4"/>
      <c r="DI376" s="4"/>
      <c r="DJ376" s="4"/>
      <c r="DK376" s="4"/>
      <c r="DL376" s="4"/>
      <c r="DM376" s="4"/>
    </row>
    <row r="377" spans="1:117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  <c r="DE377" s="4"/>
      <c r="DF377" s="4"/>
      <c r="DG377" s="4"/>
      <c r="DH377" s="4"/>
      <c r="DI377" s="4"/>
      <c r="DJ377" s="4"/>
      <c r="DK377" s="4"/>
      <c r="DL377" s="4"/>
      <c r="DM377" s="4"/>
    </row>
    <row r="378" spans="1:117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  <c r="DE378" s="4"/>
      <c r="DF378" s="4"/>
      <c r="DG378" s="4"/>
      <c r="DH378" s="4"/>
      <c r="DI378" s="4"/>
      <c r="DJ378" s="4"/>
      <c r="DK378" s="4"/>
      <c r="DL378" s="4"/>
      <c r="DM378" s="4"/>
    </row>
    <row r="379" spans="1:117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  <c r="DE379" s="4"/>
      <c r="DF379" s="4"/>
      <c r="DG379" s="4"/>
      <c r="DH379" s="4"/>
      <c r="DI379" s="4"/>
      <c r="DJ379" s="4"/>
      <c r="DK379" s="4"/>
      <c r="DL379" s="4"/>
      <c r="DM379" s="4"/>
    </row>
    <row r="380" spans="1:117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  <c r="DE380" s="4"/>
      <c r="DF380" s="4"/>
      <c r="DG380" s="4"/>
      <c r="DH380" s="4"/>
      <c r="DI380" s="4"/>
      <c r="DJ380" s="4"/>
      <c r="DK380" s="4"/>
      <c r="DL380" s="4"/>
      <c r="DM380" s="4"/>
    </row>
    <row r="381" spans="1:117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  <c r="DE381" s="4"/>
      <c r="DF381" s="4"/>
      <c r="DG381" s="4"/>
      <c r="DH381" s="4"/>
      <c r="DI381" s="4"/>
      <c r="DJ381" s="4"/>
      <c r="DK381" s="4"/>
      <c r="DL381" s="4"/>
      <c r="DM381" s="4"/>
    </row>
    <row r="382" spans="1:117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  <c r="DE382" s="4"/>
      <c r="DF382" s="4"/>
      <c r="DG382" s="4"/>
      <c r="DH382" s="4"/>
      <c r="DI382" s="4"/>
      <c r="DJ382" s="4"/>
      <c r="DK382" s="4"/>
      <c r="DL382" s="4"/>
      <c r="DM382" s="4"/>
    </row>
    <row r="383" spans="1:117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  <c r="DD383" s="4"/>
      <c r="DE383" s="4"/>
      <c r="DF383" s="4"/>
      <c r="DG383" s="4"/>
      <c r="DH383" s="4"/>
      <c r="DI383" s="4"/>
      <c r="DJ383" s="4"/>
      <c r="DK383" s="4"/>
      <c r="DL383" s="4"/>
      <c r="DM383" s="4"/>
    </row>
    <row r="384" spans="1:117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4"/>
      <c r="DA384" s="4"/>
      <c r="DB384" s="4"/>
      <c r="DC384" s="4"/>
      <c r="DD384" s="4"/>
      <c r="DE384" s="4"/>
      <c r="DF384" s="4"/>
      <c r="DG384" s="4"/>
      <c r="DH384" s="4"/>
      <c r="DI384" s="4"/>
      <c r="DJ384" s="4"/>
      <c r="DK384" s="4"/>
      <c r="DL384" s="4"/>
      <c r="DM384" s="4"/>
    </row>
    <row r="385" spans="1:117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4"/>
      <c r="CX385" s="4"/>
      <c r="CY385" s="4"/>
      <c r="CZ385" s="4"/>
      <c r="DA385" s="4"/>
      <c r="DB385" s="4"/>
      <c r="DC385" s="4"/>
      <c r="DD385" s="4"/>
      <c r="DE385" s="4"/>
      <c r="DF385" s="4"/>
      <c r="DG385" s="4"/>
      <c r="DH385" s="4"/>
      <c r="DI385" s="4"/>
      <c r="DJ385" s="4"/>
      <c r="DK385" s="4"/>
      <c r="DL385" s="4"/>
      <c r="DM385" s="4"/>
    </row>
    <row r="386" spans="1:117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  <c r="DC386" s="4"/>
      <c r="DD386" s="4"/>
      <c r="DE386" s="4"/>
      <c r="DF386" s="4"/>
      <c r="DG386" s="4"/>
      <c r="DH386" s="4"/>
      <c r="DI386" s="4"/>
      <c r="DJ386" s="4"/>
      <c r="DK386" s="4"/>
      <c r="DL386" s="4"/>
      <c r="DM386" s="4"/>
    </row>
    <row r="387" spans="1:117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4"/>
      <c r="CX387" s="4"/>
      <c r="CY387" s="4"/>
      <c r="CZ387" s="4"/>
      <c r="DA387" s="4"/>
      <c r="DB387" s="4"/>
      <c r="DC387" s="4"/>
      <c r="DD387" s="4"/>
      <c r="DE387" s="4"/>
      <c r="DF387" s="4"/>
      <c r="DG387" s="4"/>
      <c r="DH387" s="4"/>
      <c r="DI387" s="4"/>
      <c r="DJ387" s="4"/>
      <c r="DK387" s="4"/>
      <c r="DL387" s="4"/>
      <c r="DM387" s="4"/>
    </row>
    <row r="388" spans="1:117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4"/>
      <c r="DA388" s="4"/>
      <c r="DB388" s="4"/>
      <c r="DC388" s="4"/>
      <c r="DD388" s="4"/>
      <c r="DE388" s="4"/>
      <c r="DF388" s="4"/>
      <c r="DG388" s="4"/>
      <c r="DH388" s="4"/>
      <c r="DI388" s="4"/>
      <c r="DJ388" s="4"/>
      <c r="DK388" s="4"/>
      <c r="DL388" s="4"/>
      <c r="DM388" s="4"/>
    </row>
    <row r="389" spans="1:117">
      <c r="A389" s="4"/>
      <c r="B389" s="4"/>
      <c r="C389" s="4"/>
      <c r="D389" s="4"/>
      <c r="E389" s="4"/>
      <c r="F389" s="4"/>
      <c r="G389" s="4"/>
      <c r="H389" s="4"/>
      <c r="I389" s="4"/>
      <c r="J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  <c r="CU389" s="4"/>
      <c r="CV389" s="4"/>
      <c r="CW389" s="4"/>
      <c r="CX389" s="4"/>
      <c r="CY389" s="4"/>
      <c r="CZ389" s="4"/>
      <c r="DA389" s="4"/>
      <c r="DB389" s="4"/>
      <c r="DC389" s="4"/>
      <c r="DD389" s="4"/>
      <c r="DE389" s="4"/>
      <c r="DF389" s="4"/>
      <c r="DG389" s="4"/>
      <c r="DH389" s="4"/>
      <c r="DI389" s="4"/>
      <c r="DJ389" s="4"/>
      <c r="DK389" s="4"/>
      <c r="DL389" s="4"/>
      <c r="DM389" s="4"/>
    </row>
    <row r="390" spans="1:117"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4"/>
      <c r="DA390" s="4"/>
      <c r="DB390" s="4"/>
      <c r="DC390" s="4"/>
      <c r="DD390" s="4"/>
      <c r="DE390" s="4"/>
      <c r="DF390" s="4"/>
      <c r="DG390" s="4"/>
      <c r="DH390" s="4"/>
      <c r="DI390" s="4"/>
      <c r="DJ390" s="4"/>
      <c r="DK390" s="4"/>
      <c r="DL390" s="4"/>
      <c r="DM390" s="4"/>
    </row>
    <row r="391" spans="1:117">
      <c r="N391" s="4"/>
      <c r="O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  <c r="CY391" s="4"/>
      <c r="CZ391" s="4"/>
      <c r="DA391" s="4"/>
      <c r="DB391" s="4"/>
      <c r="DC391" s="4"/>
      <c r="DD391" s="4"/>
      <c r="DE391" s="4"/>
      <c r="DF391" s="4"/>
      <c r="DG391" s="4"/>
      <c r="DH391" s="4"/>
      <c r="DI391" s="4"/>
      <c r="DJ391" s="4"/>
      <c r="DK391" s="4"/>
      <c r="DL391" s="4"/>
      <c r="DM391" s="4"/>
    </row>
    <row r="392" spans="1:117"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4"/>
      <c r="DA392" s="4"/>
      <c r="DB392" s="4"/>
      <c r="DC392" s="4"/>
      <c r="DD392" s="4"/>
      <c r="DE392" s="4"/>
      <c r="DF392" s="4"/>
      <c r="DG392" s="4"/>
      <c r="DH392" s="4"/>
      <c r="DI392" s="4"/>
      <c r="DJ392" s="4"/>
      <c r="DK392" s="4"/>
      <c r="DL392" s="4"/>
      <c r="DM392" s="4"/>
    </row>
    <row r="393" spans="1:117"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  <c r="CY393" s="4"/>
      <c r="CZ393" s="4"/>
      <c r="DA393" s="4"/>
      <c r="DB393" s="4"/>
      <c r="DC393" s="4"/>
      <c r="DD393" s="4"/>
      <c r="DE393" s="4"/>
      <c r="DF393" s="4"/>
      <c r="DG393" s="4"/>
      <c r="DH393" s="4"/>
      <c r="DI393" s="4"/>
      <c r="DJ393" s="4"/>
      <c r="DK393" s="4"/>
      <c r="DL393" s="4"/>
      <c r="DM393" s="4"/>
    </row>
    <row r="394" spans="1:117"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  <c r="DD394" s="4"/>
      <c r="DE394" s="4"/>
      <c r="DF394" s="4"/>
      <c r="DG394" s="4"/>
      <c r="DH394" s="4"/>
      <c r="DI394" s="4"/>
      <c r="DJ394" s="4"/>
      <c r="DK394" s="4"/>
      <c r="DL394" s="4"/>
      <c r="DM394" s="4"/>
    </row>
    <row r="395" spans="1:117"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  <c r="CY395" s="4"/>
      <c r="CZ395" s="4"/>
      <c r="DA395" s="4"/>
      <c r="DB395" s="4"/>
      <c r="DC395" s="4"/>
      <c r="DD395" s="4"/>
      <c r="DE395" s="4"/>
      <c r="DF395" s="4"/>
      <c r="DG395" s="4"/>
      <c r="DH395" s="4"/>
      <c r="DI395" s="4"/>
      <c r="DJ395" s="4"/>
      <c r="DK395" s="4"/>
      <c r="DL395" s="4"/>
      <c r="DM395" s="4"/>
    </row>
    <row r="396" spans="1:117"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  <c r="DC396" s="4"/>
      <c r="DD396" s="4"/>
      <c r="DE396" s="4"/>
      <c r="DF396" s="4"/>
      <c r="DG396" s="4"/>
      <c r="DH396" s="4"/>
      <c r="DI396" s="4"/>
      <c r="DJ396" s="4"/>
      <c r="DK396" s="4"/>
      <c r="DL396" s="4"/>
      <c r="DM396" s="4"/>
    </row>
    <row r="397" spans="1:117"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C397" s="4"/>
      <c r="DD397" s="4"/>
      <c r="DE397" s="4"/>
      <c r="DF397" s="4"/>
      <c r="DG397" s="4"/>
      <c r="DH397" s="4"/>
      <c r="DI397" s="4"/>
      <c r="DJ397" s="4"/>
      <c r="DK397" s="4"/>
      <c r="DL397" s="4"/>
      <c r="DM397" s="4"/>
    </row>
    <row r="398" spans="1:117"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  <c r="DC398" s="4"/>
      <c r="DD398" s="4"/>
      <c r="DE398" s="4"/>
      <c r="DF398" s="4"/>
      <c r="DG398" s="4"/>
      <c r="DH398" s="4"/>
      <c r="DI398" s="4"/>
      <c r="DJ398" s="4"/>
      <c r="DK398" s="4"/>
      <c r="DL398" s="4"/>
      <c r="DM398" s="4"/>
    </row>
    <row r="399" spans="1:117"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  <c r="DE399" s="4"/>
      <c r="DF399" s="4"/>
      <c r="DG399" s="4"/>
      <c r="DH399" s="4"/>
      <c r="DI399" s="4"/>
      <c r="DJ399" s="4"/>
      <c r="DK399" s="4"/>
      <c r="DL399" s="4"/>
      <c r="DM399" s="4"/>
    </row>
  </sheetData>
  <sheetProtection selectLockedCells="1"/>
  <mergeCells count="41">
    <mergeCell ref="A57:F57"/>
    <mergeCell ref="A21:F21"/>
    <mergeCell ref="A22:F22"/>
    <mergeCell ref="A23:F23"/>
    <mergeCell ref="A42:F42"/>
    <mergeCell ref="A43:F43"/>
    <mergeCell ref="Q17:Q18"/>
    <mergeCell ref="P24:P25"/>
    <mergeCell ref="I17:J18"/>
    <mergeCell ref="K17:K18"/>
    <mergeCell ref="L17:L18"/>
    <mergeCell ref="M17:M18"/>
    <mergeCell ref="N17:N18"/>
    <mergeCell ref="P17:P18"/>
    <mergeCell ref="N25:N26"/>
    <mergeCell ref="I49:J49"/>
    <mergeCell ref="I50:J50"/>
    <mergeCell ref="I48:J48"/>
    <mergeCell ref="I51:J51"/>
    <mergeCell ref="F1:H1"/>
    <mergeCell ref="I24:J24"/>
    <mergeCell ref="I19:J19"/>
    <mergeCell ref="I20:J20"/>
    <mergeCell ref="I21:J21"/>
    <mergeCell ref="I22:J22"/>
    <mergeCell ref="I23:J23"/>
    <mergeCell ref="A44:F44"/>
    <mergeCell ref="I27:J27"/>
    <mergeCell ref="I28:J28"/>
    <mergeCell ref="I29:J29"/>
    <mergeCell ref="I25:J26"/>
    <mergeCell ref="K46:K47"/>
    <mergeCell ref="L46:L47"/>
    <mergeCell ref="M46:M47"/>
    <mergeCell ref="K14:K15"/>
    <mergeCell ref="L14:L15"/>
    <mergeCell ref="L25:L26"/>
    <mergeCell ref="M25:M26"/>
    <mergeCell ref="K38:K39"/>
    <mergeCell ref="L38:L39"/>
    <mergeCell ref="K25:K26"/>
  </mergeCells>
  <pageMargins left="0.7" right="0.7" top="0.75" bottom="0.75" header="0.3" footer="0.3"/>
  <pageSetup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02"/>
  <sheetViews>
    <sheetView showGridLines="0" zoomScaleNormal="100" workbookViewId="0">
      <selection activeCell="D1" sqref="D1"/>
    </sheetView>
  </sheetViews>
  <sheetFormatPr defaultRowHeight="12.75"/>
  <cols>
    <col min="1" max="1" width="4.7109375" style="93" customWidth="1"/>
    <col min="2" max="2" width="13.28515625" style="93" customWidth="1"/>
    <col min="3" max="3" width="15.42578125" style="93" customWidth="1"/>
    <col min="4" max="4" width="14" style="93" customWidth="1"/>
    <col min="5" max="5" width="13" style="93" customWidth="1"/>
    <col min="6" max="6" width="13.7109375" style="93" customWidth="1"/>
    <col min="7" max="7" width="13" style="93" customWidth="1"/>
    <col min="8" max="8" width="13.5703125" style="93" customWidth="1"/>
    <col min="9" max="9" width="15.42578125" style="93" customWidth="1"/>
    <col min="10" max="10" width="6.140625" style="93" customWidth="1"/>
    <col min="11" max="11" width="9.140625" style="92"/>
    <col min="12" max="12" width="15.28515625" style="92" customWidth="1"/>
    <col min="13" max="16384" width="9.140625" style="92"/>
  </cols>
  <sheetData>
    <row r="1" spans="1:10" ht="24" customHeight="1">
      <c r="A1" s="122" t="s">
        <v>106</v>
      </c>
      <c r="B1" s="111"/>
      <c r="C1" s="111"/>
      <c r="D1" s="111"/>
      <c r="E1" s="111"/>
      <c r="F1" s="111"/>
      <c r="G1" s="111"/>
      <c r="H1" s="111"/>
      <c r="I1" s="111"/>
    </row>
    <row r="2" spans="1:10" ht="12.75" customHeight="1" thickBot="1">
      <c r="A2" s="107"/>
      <c r="B2" s="107"/>
      <c r="C2" s="107"/>
      <c r="D2" s="107"/>
      <c r="E2" s="107"/>
      <c r="F2" s="107"/>
      <c r="G2" s="107"/>
      <c r="H2" s="107"/>
      <c r="I2" s="107"/>
    </row>
    <row r="3" spans="1:10" ht="3" customHeight="1" thickTop="1">
      <c r="A3" s="102"/>
      <c r="B3" s="102"/>
      <c r="C3" s="102"/>
      <c r="D3" s="102"/>
      <c r="E3" s="102"/>
      <c r="F3" s="102"/>
      <c r="G3" s="102"/>
      <c r="H3" s="102"/>
      <c r="I3" s="102"/>
    </row>
    <row r="4" spans="1:10" ht="6.75" customHeight="1">
      <c r="A4" s="121"/>
      <c r="B4" s="121"/>
      <c r="C4" s="121"/>
      <c r="D4" s="121"/>
      <c r="E4" s="121"/>
      <c r="F4" s="121"/>
      <c r="G4" s="121"/>
      <c r="H4" s="121"/>
      <c r="I4" s="121"/>
    </row>
    <row r="5" spans="1:10" ht="14.25" customHeight="1">
      <c r="A5" s="107"/>
      <c r="B5" s="169" t="s">
        <v>107</v>
      </c>
      <c r="C5" s="170"/>
      <c r="D5" s="171"/>
      <c r="E5" s="111"/>
      <c r="F5" s="169" t="s">
        <v>108</v>
      </c>
      <c r="G5" s="170"/>
      <c r="H5" s="171"/>
      <c r="I5" s="111"/>
      <c r="J5" s="106"/>
    </row>
    <row r="6" spans="1:10">
      <c r="A6" s="114"/>
      <c r="B6" s="117"/>
      <c r="C6" s="116" t="s">
        <v>109</v>
      </c>
      <c r="D6" s="85">
        <v>100000</v>
      </c>
      <c r="E6" s="111"/>
      <c r="F6" s="117"/>
      <c r="G6" s="116" t="s">
        <v>110</v>
      </c>
      <c r="H6" s="86">
        <f>IF(Values_Entered,-PMT(Interest_Rate/Num_Pmt_Per_Year,Loan_Years*Num_Pmt_Per_Year,Loan_Amount),"")</f>
        <v>1887.1233644010874</v>
      </c>
      <c r="I6" s="111"/>
      <c r="J6" s="106"/>
    </row>
    <row r="7" spans="1:10">
      <c r="A7" s="114"/>
      <c r="B7" s="117"/>
      <c r="C7" s="116" t="s">
        <v>111</v>
      </c>
      <c r="D7" s="120">
        <v>0.05</v>
      </c>
      <c r="E7" s="111"/>
      <c r="F7" s="117"/>
      <c r="G7" s="116" t="s">
        <v>112</v>
      </c>
      <c r="H7" s="119">
        <f>IF(Values_Entered,Loan_Years*Num_Pmt_Per_Year,"")</f>
        <v>60</v>
      </c>
      <c r="I7" s="110"/>
      <c r="J7" s="106"/>
    </row>
    <row r="8" spans="1:10">
      <c r="A8" s="114"/>
      <c r="B8" s="117"/>
      <c r="C8" s="116" t="s">
        <v>113</v>
      </c>
      <c r="D8" s="118">
        <v>5</v>
      </c>
      <c r="E8" s="111"/>
      <c r="F8" s="117"/>
      <c r="G8" s="116" t="s">
        <v>114</v>
      </c>
      <c r="H8" s="119">
        <f>IF(Values_Entered,Number_of_Payments,"")</f>
        <v>60</v>
      </c>
      <c r="I8" s="110"/>
      <c r="J8" s="106"/>
    </row>
    <row r="9" spans="1:10">
      <c r="A9" s="114"/>
      <c r="B9" s="117"/>
      <c r="C9" s="116" t="s">
        <v>115</v>
      </c>
      <c r="D9" s="118">
        <v>12</v>
      </c>
      <c r="E9" s="111"/>
      <c r="F9" s="117"/>
      <c r="G9" s="116" t="s">
        <v>116</v>
      </c>
      <c r="H9" s="86">
        <f>IF(Values_Entered,SUMIF(Beg_Bal,"&gt;0",Extra_Pay),"")</f>
        <v>0</v>
      </c>
      <c r="I9" s="110"/>
      <c r="J9" s="106"/>
    </row>
    <row r="10" spans="1:10">
      <c r="A10" s="114"/>
      <c r="B10" s="117"/>
      <c r="C10" s="116" t="s">
        <v>117</v>
      </c>
      <c r="D10" s="115">
        <v>42036</v>
      </c>
      <c r="E10" s="111"/>
      <c r="F10" s="113"/>
      <c r="G10" s="112" t="s">
        <v>118</v>
      </c>
      <c r="H10" s="86">
        <f>IF(Values_Entered,SUMIF(Beg_Bal,"&gt;0",Int),"")</f>
        <v>13227.40186406565</v>
      </c>
      <c r="I10" s="110"/>
      <c r="J10" s="106"/>
    </row>
    <row r="11" spans="1:10">
      <c r="A11" s="114"/>
      <c r="B11" s="113"/>
      <c r="C11" s="112" t="s">
        <v>119</v>
      </c>
      <c r="D11" s="87"/>
      <c r="E11" s="111"/>
      <c r="F11" s="107"/>
      <c r="G11" s="107"/>
      <c r="H11" s="107"/>
      <c r="I11" s="110"/>
      <c r="J11" s="106"/>
    </row>
    <row r="12" spans="1:10">
      <c r="A12" s="107"/>
      <c r="B12" s="107"/>
      <c r="C12" s="107"/>
      <c r="D12" s="107"/>
      <c r="E12" s="107"/>
      <c r="F12" s="107"/>
      <c r="G12" s="107"/>
      <c r="H12" s="107"/>
      <c r="I12" s="107"/>
      <c r="J12" s="106"/>
    </row>
    <row r="13" spans="1:10">
      <c r="A13" s="107"/>
      <c r="B13" s="109" t="s">
        <v>120</v>
      </c>
      <c r="C13" s="167"/>
      <c r="D13" s="168"/>
      <c r="E13" s="108"/>
      <c r="F13" s="107"/>
      <c r="G13" s="107"/>
      <c r="H13" s="107"/>
      <c r="I13" s="107"/>
      <c r="J13" s="106"/>
    </row>
    <row r="14" spans="1:10" ht="13.5" thickBot="1">
      <c r="A14" s="107"/>
      <c r="B14" s="107"/>
      <c r="C14" s="107"/>
      <c r="D14" s="107"/>
      <c r="E14" s="107"/>
      <c r="F14" s="107"/>
      <c r="G14" s="107"/>
      <c r="H14" s="107"/>
      <c r="I14" s="107"/>
      <c r="J14" s="106"/>
    </row>
    <row r="15" spans="1:10" ht="3" customHeight="1" thickTop="1">
      <c r="A15" s="102"/>
      <c r="B15" s="102"/>
      <c r="C15" s="102"/>
      <c r="D15" s="102"/>
      <c r="E15" s="102"/>
      <c r="F15" s="102"/>
      <c r="G15" s="102"/>
      <c r="H15" s="102"/>
      <c r="I15" s="102"/>
      <c r="J15" s="106"/>
    </row>
    <row r="16" spans="1:10" s="96" customFormat="1" ht="31.5" customHeight="1" thickBot="1">
      <c r="A16" s="105" t="s">
        <v>121</v>
      </c>
      <c r="B16" s="104" t="s">
        <v>122</v>
      </c>
      <c r="C16" s="104" t="s">
        <v>123</v>
      </c>
      <c r="D16" s="104" t="s">
        <v>110</v>
      </c>
      <c r="E16" s="104" t="s">
        <v>124</v>
      </c>
      <c r="F16" s="104" t="s">
        <v>125</v>
      </c>
      <c r="G16" s="104" t="s">
        <v>126</v>
      </c>
      <c r="H16" s="104" t="s">
        <v>127</v>
      </c>
      <c r="I16" s="103" t="s">
        <v>128</v>
      </c>
      <c r="J16" s="99"/>
    </row>
    <row r="17" spans="1:11" s="96" customFormat="1" ht="3" customHeight="1" thickTop="1">
      <c r="A17" s="102"/>
      <c r="B17" s="101"/>
      <c r="C17" s="101"/>
      <c r="D17" s="101"/>
      <c r="E17" s="101"/>
      <c r="F17" s="101"/>
      <c r="G17" s="101"/>
      <c r="H17" s="101"/>
      <c r="I17" s="100"/>
      <c r="J17" s="99"/>
    </row>
    <row r="18" spans="1:11" s="96" customFormat="1">
      <c r="A18" s="98">
        <f>IF(Values_Entered,1,"")</f>
        <v>1</v>
      </c>
      <c r="B18" s="97">
        <f t="shared" ref="B18:B81" si="0">IF(Pay_Num&lt;&gt;"",DATE(YEAR(Loan_Start),MONTH(Loan_Start)+(Pay_Num)*12/Num_Pmt_Per_Year,DAY(Loan_Start)),"")</f>
        <v>42064</v>
      </c>
      <c r="C18" s="88">
        <f>IF(Values_Entered,Loan_Amount,"")</f>
        <v>100000</v>
      </c>
      <c r="D18" s="88">
        <f t="shared" ref="D18:D81" si="1">IF(Pay_Num&lt;&gt;"",Scheduled_Monthly_Payment,"")</f>
        <v>1887.1233644010874</v>
      </c>
      <c r="E18" s="89">
        <f t="shared" ref="E18:E81" si="2">IF(AND(Pay_Num&lt;&gt;"",Sched_Pay+Scheduled_Extra_Payments&lt;Beg_Bal),Scheduled_Extra_Payments,IF(AND(Pay_Num&lt;&gt;"",Beg_Bal-Sched_Pay&gt;0),Beg_Bal-Sched_Pay,IF(Pay_Num&lt;&gt;"",0,"")))</f>
        <v>0</v>
      </c>
      <c r="F18" s="88">
        <f t="shared" ref="F18:F81" si="3">IF(AND(Pay_Num&lt;&gt;"",Sched_Pay+Extra_Pay&lt;Beg_Bal),Sched_Pay+Extra_Pay,IF(Pay_Num&lt;&gt;"",Beg_Bal,""))</f>
        <v>1887.1233644010874</v>
      </c>
      <c r="G18" s="88">
        <f t="shared" ref="G18:G81" si="4">IF(Pay_Num&lt;&gt;"",Total_Pay-Int,"")</f>
        <v>1470.4566977344207</v>
      </c>
      <c r="H18" s="88">
        <f>IF(Pay_Num&lt;&gt;"",Beg_Bal*(Interest_Rate/Num_Pmt_Per_Year),"")</f>
        <v>416.66666666666669</v>
      </c>
      <c r="I18" s="88">
        <f t="shared" ref="I18:I81" si="5">IF(AND(Pay_Num&lt;&gt;"",Sched_Pay+Extra_Pay&lt;Beg_Bal),Beg_Bal-Princ,IF(Pay_Num&lt;&gt;"",0,""))</f>
        <v>98529.543302265578</v>
      </c>
    </row>
    <row r="19" spans="1:11" s="96" customFormat="1" ht="12.75" customHeight="1">
      <c r="A19" s="98">
        <f>IF(Values_Entered,A18+1,"")</f>
        <v>2</v>
      </c>
      <c r="B19" s="97">
        <f t="shared" si="0"/>
        <v>42095</v>
      </c>
      <c r="C19" s="90">
        <f t="shared" ref="C19:C82" si="6">IF(Pay_Num&lt;&gt;"",I18,"")</f>
        <v>98529.543302265578</v>
      </c>
      <c r="D19" s="90">
        <f t="shared" si="1"/>
        <v>1887.1233644010874</v>
      </c>
      <c r="E19" s="91">
        <f t="shared" si="2"/>
        <v>0</v>
      </c>
      <c r="F19" s="90">
        <f t="shared" si="3"/>
        <v>1887.1233644010874</v>
      </c>
      <c r="G19" s="90">
        <f t="shared" si="4"/>
        <v>1476.5836006416475</v>
      </c>
      <c r="H19" s="90">
        <f t="shared" ref="H19:H82" si="7">IF(Pay_Num&lt;&gt;"",Beg_Bal*Interest_Rate/Num_Pmt_Per_Year,"")</f>
        <v>410.53976375943995</v>
      </c>
      <c r="I19" s="90">
        <f t="shared" si="5"/>
        <v>97052.959701623928</v>
      </c>
    </row>
    <row r="20" spans="1:11" s="96" customFormat="1" ht="12.75" customHeight="1">
      <c r="A20" s="98">
        <f>IF(Values_Entered,A19+1,"")</f>
        <v>3</v>
      </c>
      <c r="B20" s="97">
        <f t="shared" si="0"/>
        <v>42125</v>
      </c>
      <c r="C20" s="90">
        <f t="shared" si="6"/>
        <v>97052.959701623928</v>
      </c>
      <c r="D20" s="90">
        <f t="shared" si="1"/>
        <v>1887.1233644010874</v>
      </c>
      <c r="E20" s="91">
        <f t="shared" si="2"/>
        <v>0</v>
      </c>
      <c r="F20" s="90">
        <f t="shared" si="3"/>
        <v>1887.1233644010874</v>
      </c>
      <c r="G20" s="90">
        <f t="shared" si="4"/>
        <v>1482.7360323109876</v>
      </c>
      <c r="H20" s="90">
        <f t="shared" si="7"/>
        <v>404.38733209009973</v>
      </c>
      <c r="I20" s="90">
        <f t="shared" si="5"/>
        <v>95570.223669312938</v>
      </c>
    </row>
    <row r="21" spans="1:11" s="96" customFormat="1">
      <c r="A21" s="98">
        <f>IF(Values_Entered,A20+1,"")</f>
        <v>4</v>
      </c>
      <c r="B21" s="97">
        <f t="shared" si="0"/>
        <v>42156</v>
      </c>
      <c r="C21" s="90">
        <f t="shared" si="6"/>
        <v>95570.223669312938</v>
      </c>
      <c r="D21" s="90">
        <f t="shared" si="1"/>
        <v>1887.1233644010874</v>
      </c>
      <c r="E21" s="91">
        <f t="shared" si="2"/>
        <v>0</v>
      </c>
      <c r="F21" s="90">
        <f t="shared" si="3"/>
        <v>1887.1233644010874</v>
      </c>
      <c r="G21" s="90">
        <f t="shared" si="4"/>
        <v>1488.9140991122836</v>
      </c>
      <c r="H21" s="90">
        <f t="shared" si="7"/>
        <v>398.20926528880392</v>
      </c>
      <c r="I21" s="90">
        <f t="shared" si="5"/>
        <v>94081.309570200654</v>
      </c>
    </row>
    <row r="22" spans="1:11" s="96" customFormat="1">
      <c r="A22" s="98">
        <f>IF(Values_Entered,A21+1,"")</f>
        <v>5</v>
      </c>
      <c r="B22" s="97">
        <f t="shared" si="0"/>
        <v>42186</v>
      </c>
      <c r="C22" s="90">
        <f t="shared" si="6"/>
        <v>94081.309570200654</v>
      </c>
      <c r="D22" s="90">
        <f t="shared" si="1"/>
        <v>1887.1233644010874</v>
      </c>
      <c r="E22" s="91">
        <f t="shared" si="2"/>
        <v>0</v>
      </c>
      <c r="F22" s="90">
        <f t="shared" si="3"/>
        <v>1887.1233644010874</v>
      </c>
      <c r="G22" s="90">
        <f t="shared" si="4"/>
        <v>1495.1179078585847</v>
      </c>
      <c r="H22" s="90">
        <f t="shared" si="7"/>
        <v>392.00545654250277</v>
      </c>
      <c r="I22" s="90">
        <f t="shared" si="5"/>
        <v>92586.191662342069</v>
      </c>
    </row>
    <row r="23" spans="1:11">
      <c r="A23" s="98">
        <f>IF(Values_Entered,A22+1,"")</f>
        <v>6</v>
      </c>
      <c r="B23" s="97">
        <f t="shared" si="0"/>
        <v>42217</v>
      </c>
      <c r="C23" s="90">
        <f t="shared" si="6"/>
        <v>92586.191662342069</v>
      </c>
      <c r="D23" s="90">
        <f t="shared" si="1"/>
        <v>1887.1233644010874</v>
      </c>
      <c r="E23" s="91">
        <f t="shared" si="2"/>
        <v>0</v>
      </c>
      <c r="F23" s="90">
        <f t="shared" si="3"/>
        <v>1887.1233644010874</v>
      </c>
      <c r="G23" s="90">
        <f t="shared" si="4"/>
        <v>1501.3475658079954</v>
      </c>
      <c r="H23" s="90">
        <f t="shared" si="7"/>
        <v>385.77579859309202</v>
      </c>
      <c r="I23" s="90">
        <f t="shared" si="5"/>
        <v>91084.844096534071</v>
      </c>
      <c r="J23" s="96"/>
      <c r="K23" s="96"/>
    </row>
    <row r="24" spans="1:11">
      <c r="A24" s="98">
        <f>IF(Values_Entered,A23+1,"")</f>
        <v>7</v>
      </c>
      <c r="B24" s="97">
        <f t="shared" si="0"/>
        <v>42248</v>
      </c>
      <c r="C24" s="90">
        <f t="shared" si="6"/>
        <v>91084.844096534071</v>
      </c>
      <c r="D24" s="90">
        <f t="shared" si="1"/>
        <v>1887.1233644010874</v>
      </c>
      <c r="E24" s="91">
        <f t="shared" si="2"/>
        <v>0</v>
      </c>
      <c r="F24" s="90">
        <f t="shared" si="3"/>
        <v>1887.1233644010874</v>
      </c>
      <c r="G24" s="90">
        <f t="shared" si="4"/>
        <v>1507.6031806655287</v>
      </c>
      <c r="H24" s="90">
        <f t="shared" si="7"/>
        <v>379.52018373555865</v>
      </c>
      <c r="I24" s="90">
        <f t="shared" si="5"/>
        <v>89577.240915868548</v>
      </c>
      <c r="J24" s="96"/>
      <c r="K24" s="96"/>
    </row>
    <row r="25" spans="1:11">
      <c r="A25" s="98">
        <f>IF(Values_Entered,A24+1,"")</f>
        <v>8</v>
      </c>
      <c r="B25" s="97">
        <f t="shared" si="0"/>
        <v>42278</v>
      </c>
      <c r="C25" s="90">
        <f t="shared" si="6"/>
        <v>89577.240915868548</v>
      </c>
      <c r="D25" s="90">
        <f t="shared" si="1"/>
        <v>1887.1233644010874</v>
      </c>
      <c r="E25" s="91">
        <f t="shared" si="2"/>
        <v>0</v>
      </c>
      <c r="F25" s="90">
        <f t="shared" si="3"/>
        <v>1887.1233644010874</v>
      </c>
      <c r="G25" s="90">
        <f t="shared" si="4"/>
        <v>1513.8848605849685</v>
      </c>
      <c r="H25" s="90">
        <f t="shared" si="7"/>
        <v>373.23850381611896</v>
      </c>
      <c r="I25" s="90">
        <f t="shared" si="5"/>
        <v>88063.356055283584</v>
      </c>
      <c r="J25" s="96"/>
      <c r="K25" s="96"/>
    </row>
    <row r="26" spans="1:11">
      <c r="A26" s="98">
        <f>IF(Values_Entered,A25+1,"")</f>
        <v>9</v>
      </c>
      <c r="B26" s="97">
        <f t="shared" si="0"/>
        <v>42309</v>
      </c>
      <c r="C26" s="90">
        <f t="shared" si="6"/>
        <v>88063.356055283584</v>
      </c>
      <c r="D26" s="90">
        <f t="shared" si="1"/>
        <v>1887.1233644010874</v>
      </c>
      <c r="E26" s="91">
        <f t="shared" si="2"/>
        <v>0</v>
      </c>
      <c r="F26" s="90">
        <f t="shared" si="3"/>
        <v>1887.1233644010874</v>
      </c>
      <c r="G26" s="90">
        <f t="shared" si="4"/>
        <v>1520.1927141707392</v>
      </c>
      <c r="H26" s="90">
        <f t="shared" si="7"/>
        <v>366.93065023034825</v>
      </c>
      <c r="I26" s="90">
        <f t="shared" si="5"/>
        <v>86543.163341112842</v>
      </c>
      <c r="J26" s="96"/>
      <c r="K26" s="96"/>
    </row>
    <row r="27" spans="1:11">
      <c r="A27" s="98">
        <f>IF(Values_Entered,A26+1,"")</f>
        <v>10</v>
      </c>
      <c r="B27" s="97">
        <f t="shared" si="0"/>
        <v>42339</v>
      </c>
      <c r="C27" s="90">
        <f t="shared" si="6"/>
        <v>86543.163341112842</v>
      </c>
      <c r="D27" s="90">
        <f t="shared" si="1"/>
        <v>1887.1233644010874</v>
      </c>
      <c r="E27" s="91">
        <f t="shared" si="2"/>
        <v>0</v>
      </c>
      <c r="F27" s="90">
        <f t="shared" si="3"/>
        <v>1887.1233644010874</v>
      </c>
      <c r="G27" s="90">
        <f t="shared" si="4"/>
        <v>1526.5268504797839</v>
      </c>
      <c r="H27" s="90">
        <f t="shared" si="7"/>
        <v>360.59651392130354</v>
      </c>
      <c r="I27" s="90">
        <f t="shared" si="5"/>
        <v>85016.636490633056</v>
      </c>
      <c r="J27" s="96"/>
      <c r="K27" s="96"/>
    </row>
    <row r="28" spans="1:11">
      <c r="A28" s="98">
        <f>IF(Values_Entered,A27+1,"")</f>
        <v>11</v>
      </c>
      <c r="B28" s="97">
        <f t="shared" si="0"/>
        <v>42370</v>
      </c>
      <c r="C28" s="90">
        <f t="shared" si="6"/>
        <v>85016.636490633056</v>
      </c>
      <c r="D28" s="90">
        <f t="shared" si="1"/>
        <v>1887.1233644010874</v>
      </c>
      <c r="E28" s="91">
        <f t="shared" si="2"/>
        <v>0</v>
      </c>
      <c r="F28" s="90">
        <f t="shared" si="3"/>
        <v>1887.1233644010874</v>
      </c>
      <c r="G28" s="90">
        <f t="shared" si="4"/>
        <v>1532.8873790234497</v>
      </c>
      <c r="H28" s="90">
        <f t="shared" si="7"/>
        <v>354.23598537763775</v>
      </c>
      <c r="I28" s="90">
        <f t="shared" si="5"/>
        <v>83483.749111609606</v>
      </c>
      <c r="J28" s="96"/>
      <c r="K28" s="96"/>
    </row>
    <row r="29" spans="1:11">
      <c r="A29" s="98">
        <f>IF(Values_Entered,A28+1,"")</f>
        <v>12</v>
      </c>
      <c r="B29" s="97">
        <f t="shared" si="0"/>
        <v>42401</v>
      </c>
      <c r="C29" s="90">
        <f t="shared" si="6"/>
        <v>83483.749111609606</v>
      </c>
      <c r="D29" s="90">
        <f t="shared" si="1"/>
        <v>1887.1233644010874</v>
      </c>
      <c r="E29" s="91">
        <f t="shared" si="2"/>
        <v>0</v>
      </c>
      <c r="F29" s="90">
        <f t="shared" si="3"/>
        <v>1887.1233644010874</v>
      </c>
      <c r="G29" s="90">
        <f t="shared" si="4"/>
        <v>1539.2744097693808</v>
      </c>
      <c r="H29" s="90">
        <f t="shared" si="7"/>
        <v>347.8489546317067</v>
      </c>
      <c r="I29" s="90">
        <f t="shared" si="5"/>
        <v>81944.474701840227</v>
      </c>
      <c r="J29" s="96"/>
      <c r="K29" s="96"/>
    </row>
    <row r="30" spans="1:11">
      <c r="A30" s="98">
        <f>IF(Values_Entered,A29+1,"")</f>
        <v>13</v>
      </c>
      <c r="B30" s="97">
        <f t="shared" si="0"/>
        <v>42430</v>
      </c>
      <c r="C30" s="90">
        <f t="shared" si="6"/>
        <v>81944.474701840227</v>
      </c>
      <c r="D30" s="90">
        <f t="shared" si="1"/>
        <v>1887.1233644010874</v>
      </c>
      <c r="E30" s="91">
        <f t="shared" si="2"/>
        <v>0</v>
      </c>
      <c r="F30" s="90">
        <f t="shared" si="3"/>
        <v>1887.1233644010874</v>
      </c>
      <c r="G30" s="90">
        <f t="shared" si="4"/>
        <v>1545.6880531434199</v>
      </c>
      <c r="H30" s="90">
        <f t="shared" si="7"/>
        <v>341.43531125766759</v>
      </c>
      <c r="I30" s="90">
        <f t="shared" si="5"/>
        <v>80398.786648696812</v>
      </c>
      <c r="J30" s="96"/>
      <c r="K30" s="96"/>
    </row>
    <row r="31" spans="1:11">
      <c r="A31" s="98">
        <f>IF(Values_Entered,A30+1,"")</f>
        <v>14</v>
      </c>
      <c r="B31" s="97">
        <f t="shared" si="0"/>
        <v>42461</v>
      </c>
      <c r="C31" s="90">
        <f t="shared" si="6"/>
        <v>80398.786648696812</v>
      </c>
      <c r="D31" s="90">
        <f t="shared" si="1"/>
        <v>1887.1233644010874</v>
      </c>
      <c r="E31" s="91">
        <f t="shared" si="2"/>
        <v>0</v>
      </c>
      <c r="F31" s="90">
        <f t="shared" si="3"/>
        <v>1887.1233644010874</v>
      </c>
      <c r="G31" s="90">
        <f t="shared" si="4"/>
        <v>1552.1284200315174</v>
      </c>
      <c r="H31" s="90">
        <f t="shared" si="7"/>
        <v>334.99494436957008</v>
      </c>
      <c r="I31" s="90">
        <f t="shared" si="5"/>
        <v>78846.658228665299</v>
      </c>
      <c r="J31" s="96"/>
      <c r="K31" s="96"/>
    </row>
    <row r="32" spans="1:11">
      <c r="A32" s="98">
        <f>IF(Values_Entered,A31+1,"")</f>
        <v>15</v>
      </c>
      <c r="B32" s="97">
        <f t="shared" si="0"/>
        <v>42491</v>
      </c>
      <c r="C32" s="90">
        <f t="shared" si="6"/>
        <v>78846.658228665299</v>
      </c>
      <c r="D32" s="90">
        <f t="shared" si="1"/>
        <v>1887.1233644010874</v>
      </c>
      <c r="E32" s="91">
        <f t="shared" si="2"/>
        <v>0</v>
      </c>
      <c r="F32" s="90">
        <f t="shared" si="3"/>
        <v>1887.1233644010874</v>
      </c>
      <c r="G32" s="90">
        <f t="shared" si="4"/>
        <v>1558.5956217816488</v>
      </c>
      <c r="H32" s="90">
        <f t="shared" si="7"/>
        <v>328.52774261943875</v>
      </c>
      <c r="I32" s="90">
        <f t="shared" si="5"/>
        <v>77288.062606883657</v>
      </c>
      <c r="J32" s="96"/>
      <c r="K32" s="96"/>
    </row>
    <row r="33" spans="1:11">
      <c r="A33" s="98">
        <f>IF(Values_Entered,A32+1,"")</f>
        <v>16</v>
      </c>
      <c r="B33" s="97">
        <f t="shared" si="0"/>
        <v>42522</v>
      </c>
      <c r="C33" s="90">
        <f t="shared" si="6"/>
        <v>77288.062606883657</v>
      </c>
      <c r="D33" s="90">
        <f t="shared" si="1"/>
        <v>1887.1233644010874</v>
      </c>
      <c r="E33" s="91">
        <f t="shared" si="2"/>
        <v>0</v>
      </c>
      <c r="F33" s="90">
        <f t="shared" si="3"/>
        <v>1887.1233644010874</v>
      </c>
      <c r="G33" s="90">
        <f t="shared" si="4"/>
        <v>1565.0897702057389</v>
      </c>
      <c r="H33" s="90">
        <f t="shared" si="7"/>
        <v>322.0335941953486</v>
      </c>
      <c r="I33" s="90">
        <f t="shared" si="5"/>
        <v>75722.972836677916</v>
      </c>
      <c r="J33" s="96"/>
      <c r="K33" s="96"/>
    </row>
    <row r="34" spans="1:11">
      <c r="A34" s="98">
        <f>IF(Values_Entered,A33+1,"")</f>
        <v>17</v>
      </c>
      <c r="B34" s="97">
        <f t="shared" si="0"/>
        <v>42552</v>
      </c>
      <c r="C34" s="90">
        <f t="shared" si="6"/>
        <v>75722.972836677916</v>
      </c>
      <c r="D34" s="90">
        <f t="shared" si="1"/>
        <v>1887.1233644010874</v>
      </c>
      <c r="E34" s="91">
        <f t="shared" si="2"/>
        <v>0</v>
      </c>
      <c r="F34" s="90">
        <f t="shared" si="3"/>
        <v>1887.1233644010874</v>
      </c>
      <c r="G34" s="90">
        <f t="shared" si="4"/>
        <v>1571.6109775815962</v>
      </c>
      <c r="H34" s="90">
        <f t="shared" si="7"/>
        <v>315.51238681949133</v>
      </c>
      <c r="I34" s="90">
        <f t="shared" si="5"/>
        <v>74151.361859096316</v>
      </c>
      <c r="J34" s="96"/>
      <c r="K34" s="96"/>
    </row>
    <row r="35" spans="1:11">
      <c r="A35" s="98">
        <f>IF(Values_Entered,A34+1,"")</f>
        <v>18</v>
      </c>
      <c r="B35" s="97">
        <f t="shared" si="0"/>
        <v>42583</v>
      </c>
      <c r="C35" s="90">
        <f t="shared" si="6"/>
        <v>74151.361859096316</v>
      </c>
      <c r="D35" s="90">
        <f t="shared" si="1"/>
        <v>1887.1233644010874</v>
      </c>
      <c r="E35" s="91">
        <f t="shared" si="2"/>
        <v>0</v>
      </c>
      <c r="F35" s="90">
        <f t="shared" si="3"/>
        <v>1887.1233644010874</v>
      </c>
      <c r="G35" s="90">
        <f t="shared" si="4"/>
        <v>1578.1593566548527</v>
      </c>
      <c r="H35" s="90">
        <f t="shared" si="7"/>
        <v>308.9640077462347</v>
      </c>
      <c r="I35" s="90">
        <f t="shared" si="5"/>
        <v>72573.202502441462</v>
      </c>
      <c r="J35" s="96"/>
      <c r="K35" s="96"/>
    </row>
    <row r="36" spans="1:11">
      <c r="A36" s="98">
        <f>IF(Values_Entered,A35+1,"")</f>
        <v>19</v>
      </c>
      <c r="B36" s="97">
        <f t="shared" si="0"/>
        <v>42614</v>
      </c>
      <c r="C36" s="90">
        <f t="shared" si="6"/>
        <v>72573.202502441462</v>
      </c>
      <c r="D36" s="90">
        <f t="shared" si="1"/>
        <v>1887.1233644010874</v>
      </c>
      <c r="E36" s="91">
        <f t="shared" si="2"/>
        <v>0</v>
      </c>
      <c r="F36" s="90">
        <f t="shared" si="3"/>
        <v>1887.1233644010874</v>
      </c>
      <c r="G36" s="90">
        <f t="shared" si="4"/>
        <v>1584.7350206409146</v>
      </c>
      <c r="H36" s="90">
        <f t="shared" si="7"/>
        <v>302.38834376017275</v>
      </c>
      <c r="I36" s="90">
        <f t="shared" si="5"/>
        <v>70988.467481800544</v>
      </c>
      <c r="J36" s="96"/>
      <c r="K36" s="96"/>
    </row>
    <row r="37" spans="1:11">
      <c r="A37" s="98">
        <f>IF(Values_Entered,A36+1,"")</f>
        <v>20</v>
      </c>
      <c r="B37" s="97">
        <f t="shared" si="0"/>
        <v>42644</v>
      </c>
      <c r="C37" s="90">
        <f t="shared" si="6"/>
        <v>70988.467481800544</v>
      </c>
      <c r="D37" s="90">
        <f t="shared" si="1"/>
        <v>1887.1233644010874</v>
      </c>
      <c r="E37" s="91">
        <f t="shared" si="2"/>
        <v>0</v>
      </c>
      <c r="F37" s="90">
        <f t="shared" si="3"/>
        <v>1887.1233644010874</v>
      </c>
      <c r="G37" s="90">
        <f t="shared" si="4"/>
        <v>1591.3380832269186</v>
      </c>
      <c r="H37" s="90">
        <f t="shared" si="7"/>
        <v>295.78528117416892</v>
      </c>
      <c r="I37" s="90">
        <f t="shared" si="5"/>
        <v>69397.129398573627</v>
      </c>
      <c r="J37" s="96"/>
      <c r="K37" s="96"/>
    </row>
    <row r="38" spans="1:11">
      <c r="A38" s="98">
        <f>IF(Values_Entered,A37+1,"")</f>
        <v>21</v>
      </c>
      <c r="B38" s="97">
        <f t="shared" si="0"/>
        <v>42675</v>
      </c>
      <c r="C38" s="90">
        <f t="shared" si="6"/>
        <v>69397.129398573627</v>
      </c>
      <c r="D38" s="90">
        <f t="shared" si="1"/>
        <v>1887.1233644010874</v>
      </c>
      <c r="E38" s="91">
        <f t="shared" si="2"/>
        <v>0</v>
      </c>
      <c r="F38" s="90">
        <f t="shared" si="3"/>
        <v>1887.1233644010874</v>
      </c>
      <c r="G38" s="90">
        <f t="shared" si="4"/>
        <v>1597.9686585736972</v>
      </c>
      <c r="H38" s="90">
        <f t="shared" si="7"/>
        <v>289.15470582739016</v>
      </c>
      <c r="I38" s="90">
        <f t="shared" si="5"/>
        <v>67799.160739999934</v>
      </c>
      <c r="J38" s="96"/>
      <c r="K38" s="96"/>
    </row>
    <row r="39" spans="1:11">
      <c r="A39" s="98">
        <f>IF(Values_Entered,A38+1,"")</f>
        <v>22</v>
      </c>
      <c r="B39" s="97">
        <f t="shared" si="0"/>
        <v>42705</v>
      </c>
      <c r="C39" s="90">
        <f t="shared" si="6"/>
        <v>67799.160739999934</v>
      </c>
      <c r="D39" s="90">
        <f t="shared" si="1"/>
        <v>1887.1233644010874</v>
      </c>
      <c r="E39" s="91">
        <f t="shared" si="2"/>
        <v>0</v>
      </c>
      <c r="F39" s="90">
        <f t="shared" si="3"/>
        <v>1887.1233644010874</v>
      </c>
      <c r="G39" s="90">
        <f t="shared" si="4"/>
        <v>1604.6268613177544</v>
      </c>
      <c r="H39" s="90">
        <f t="shared" si="7"/>
        <v>282.49650308333304</v>
      </c>
      <c r="I39" s="90">
        <f t="shared" si="5"/>
        <v>66194.533878682181</v>
      </c>
      <c r="J39" s="96"/>
      <c r="K39" s="96"/>
    </row>
    <row r="40" spans="1:11">
      <c r="A40" s="98">
        <f>IF(Values_Entered,A39+1,"")</f>
        <v>23</v>
      </c>
      <c r="B40" s="97">
        <f t="shared" si="0"/>
        <v>42736</v>
      </c>
      <c r="C40" s="90">
        <f t="shared" si="6"/>
        <v>66194.533878682181</v>
      </c>
      <c r="D40" s="90">
        <f t="shared" si="1"/>
        <v>1887.1233644010874</v>
      </c>
      <c r="E40" s="91">
        <f t="shared" si="2"/>
        <v>0</v>
      </c>
      <c r="F40" s="90">
        <f t="shared" si="3"/>
        <v>1887.1233644010874</v>
      </c>
      <c r="G40" s="90">
        <f t="shared" si="4"/>
        <v>1611.3128065732449</v>
      </c>
      <c r="H40" s="90">
        <f t="shared" si="7"/>
        <v>275.81055782784244</v>
      </c>
      <c r="I40" s="90">
        <f t="shared" si="5"/>
        <v>64583.221072108936</v>
      </c>
      <c r="J40" s="96"/>
      <c r="K40" s="96"/>
    </row>
    <row r="41" spans="1:11">
      <c r="A41" s="98">
        <f>IF(Values_Entered,A40+1,"")</f>
        <v>24</v>
      </c>
      <c r="B41" s="97">
        <f t="shared" si="0"/>
        <v>42767</v>
      </c>
      <c r="C41" s="90">
        <f t="shared" si="6"/>
        <v>64583.221072108936</v>
      </c>
      <c r="D41" s="90">
        <f t="shared" si="1"/>
        <v>1887.1233644010874</v>
      </c>
      <c r="E41" s="91">
        <f t="shared" si="2"/>
        <v>0</v>
      </c>
      <c r="F41" s="90">
        <f t="shared" si="3"/>
        <v>1887.1233644010874</v>
      </c>
      <c r="G41" s="90">
        <f t="shared" si="4"/>
        <v>1618.0266099339669</v>
      </c>
      <c r="H41" s="90">
        <f t="shared" si="7"/>
        <v>269.09675446712055</v>
      </c>
      <c r="I41" s="90">
        <f t="shared" si="5"/>
        <v>62965.194462174972</v>
      </c>
      <c r="J41" s="96"/>
      <c r="K41" s="96"/>
    </row>
    <row r="42" spans="1:11">
      <c r="A42" s="98">
        <f>IF(Values_Entered,A41+1,"")</f>
        <v>25</v>
      </c>
      <c r="B42" s="97">
        <f t="shared" si="0"/>
        <v>42795</v>
      </c>
      <c r="C42" s="90">
        <f t="shared" si="6"/>
        <v>62965.194462174972</v>
      </c>
      <c r="D42" s="90">
        <f t="shared" si="1"/>
        <v>1887.1233644010874</v>
      </c>
      <c r="E42" s="91">
        <f t="shared" si="2"/>
        <v>0</v>
      </c>
      <c r="F42" s="90">
        <f t="shared" si="3"/>
        <v>1887.1233644010874</v>
      </c>
      <c r="G42" s="90">
        <f t="shared" si="4"/>
        <v>1624.7683874753584</v>
      </c>
      <c r="H42" s="90">
        <f t="shared" si="7"/>
        <v>262.35497692572909</v>
      </c>
      <c r="I42" s="90">
        <f t="shared" si="5"/>
        <v>61340.426074699615</v>
      </c>
      <c r="J42" s="96"/>
      <c r="K42" s="96"/>
    </row>
    <row r="43" spans="1:11">
      <c r="A43" s="98">
        <f>IF(Values_Entered,A42+1,"")</f>
        <v>26</v>
      </c>
      <c r="B43" s="97">
        <f t="shared" si="0"/>
        <v>42826</v>
      </c>
      <c r="C43" s="90">
        <f t="shared" si="6"/>
        <v>61340.426074699615</v>
      </c>
      <c r="D43" s="90">
        <f t="shared" si="1"/>
        <v>1887.1233644010874</v>
      </c>
      <c r="E43" s="91">
        <f t="shared" si="2"/>
        <v>0</v>
      </c>
      <c r="F43" s="90">
        <f t="shared" si="3"/>
        <v>1887.1233644010874</v>
      </c>
      <c r="G43" s="90">
        <f t="shared" si="4"/>
        <v>1631.5382557565058</v>
      </c>
      <c r="H43" s="90">
        <f t="shared" si="7"/>
        <v>255.58510864458174</v>
      </c>
      <c r="I43" s="90">
        <f t="shared" si="5"/>
        <v>59708.887818943113</v>
      </c>
      <c r="J43" s="96"/>
      <c r="K43" s="96"/>
    </row>
    <row r="44" spans="1:11">
      <c r="A44" s="98">
        <f>IF(Values_Entered,A43+1,"")</f>
        <v>27</v>
      </c>
      <c r="B44" s="97">
        <f t="shared" si="0"/>
        <v>42856</v>
      </c>
      <c r="C44" s="90">
        <f t="shared" si="6"/>
        <v>59708.887818943113</v>
      </c>
      <c r="D44" s="90">
        <f t="shared" si="1"/>
        <v>1887.1233644010874</v>
      </c>
      <c r="E44" s="91">
        <f t="shared" si="2"/>
        <v>0</v>
      </c>
      <c r="F44" s="90">
        <f t="shared" si="3"/>
        <v>1887.1233644010874</v>
      </c>
      <c r="G44" s="90">
        <f t="shared" si="4"/>
        <v>1638.3363318221577</v>
      </c>
      <c r="H44" s="90">
        <f t="shared" si="7"/>
        <v>248.78703257892963</v>
      </c>
      <c r="I44" s="90">
        <f t="shared" si="5"/>
        <v>58070.551487120953</v>
      </c>
      <c r="J44" s="96"/>
      <c r="K44" s="96"/>
    </row>
    <row r="45" spans="1:11">
      <c r="A45" s="98">
        <f>IF(Values_Entered,A44+1,"")</f>
        <v>28</v>
      </c>
      <c r="B45" s="97">
        <f t="shared" si="0"/>
        <v>42887</v>
      </c>
      <c r="C45" s="90">
        <f t="shared" si="6"/>
        <v>58070.551487120953</v>
      </c>
      <c r="D45" s="90">
        <f t="shared" si="1"/>
        <v>1887.1233644010874</v>
      </c>
      <c r="E45" s="91">
        <f t="shared" si="2"/>
        <v>0</v>
      </c>
      <c r="F45" s="90">
        <f t="shared" si="3"/>
        <v>1887.1233644010874</v>
      </c>
      <c r="G45" s="90">
        <f t="shared" si="4"/>
        <v>1645.1627332047501</v>
      </c>
      <c r="H45" s="90">
        <f t="shared" si="7"/>
        <v>241.96063119633732</v>
      </c>
      <c r="I45" s="90">
        <f t="shared" si="5"/>
        <v>56425.388753916202</v>
      </c>
      <c r="J45" s="96"/>
      <c r="K45" s="96"/>
    </row>
    <row r="46" spans="1:11">
      <c r="A46" s="98">
        <f>IF(Values_Entered,A45+1,"")</f>
        <v>29</v>
      </c>
      <c r="B46" s="97">
        <f t="shared" si="0"/>
        <v>42917</v>
      </c>
      <c r="C46" s="90">
        <f t="shared" si="6"/>
        <v>56425.388753916202</v>
      </c>
      <c r="D46" s="90">
        <f t="shared" si="1"/>
        <v>1887.1233644010874</v>
      </c>
      <c r="E46" s="91">
        <f t="shared" si="2"/>
        <v>0</v>
      </c>
      <c r="F46" s="90">
        <f t="shared" si="3"/>
        <v>1887.1233644010874</v>
      </c>
      <c r="G46" s="90">
        <f t="shared" si="4"/>
        <v>1652.0175779264366</v>
      </c>
      <c r="H46" s="90">
        <f t="shared" si="7"/>
        <v>235.10578647465084</v>
      </c>
      <c r="I46" s="90">
        <f t="shared" si="5"/>
        <v>54773.371175989763</v>
      </c>
      <c r="J46" s="96"/>
      <c r="K46" s="96"/>
    </row>
    <row r="47" spans="1:11">
      <c r="A47" s="98">
        <f>IF(Values_Entered,A46+1,"")</f>
        <v>30</v>
      </c>
      <c r="B47" s="97">
        <f t="shared" si="0"/>
        <v>42948</v>
      </c>
      <c r="C47" s="90">
        <f t="shared" si="6"/>
        <v>54773.371175989763</v>
      </c>
      <c r="D47" s="90">
        <f t="shared" si="1"/>
        <v>1887.1233644010874</v>
      </c>
      <c r="E47" s="91">
        <f t="shared" si="2"/>
        <v>0</v>
      </c>
      <c r="F47" s="90">
        <f t="shared" si="3"/>
        <v>1887.1233644010874</v>
      </c>
      <c r="G47" s="90">
        <f t="shared" si="4"/>
        <v>1658.9009845011301</v>
      </c>
      <c r="H47" s="90">
        <f t="shared" si="7"/>
        <v>228.22237989995736</v>
      </c>
      <c r="I47" s="90">
        <f t="shared" si="5"/>
        <v>53114.470191488632</v>
      </c>
      <c r="J47" s="96"/>
      <c r="K47" s="96"/>
    </row>
    <row r="48" spans="1:11">
      <c r="A48" s="98">
        <f>IF(Values_Entered,A47+1,"")</f>
        <v>31</v>
      </c>
      <c r="B48" s="97">
        <f t="shared" si="0"/>
        <v>42979</v>
      </c>
      <c r="C48" s="90">
        <f t="shared" si="6"/>
        <v>53114.470191488632</v>
      </c>
      <c r="D48" s="90">
        <f t="shared" si="1"/>
        <v>1887.1233644010874</v>
      </c>
      <c r="E48" s="91">
        <f t="shared" si="2"/>
        <v>0</v>
      </c>
      <c r="F48" s="90">
        <f t="shared" si="3"/>
        <v>1887.1233644010874</v>
      </c>
      <c r="G48" s="90">
        <f t="shared" si="4"/>
        <v>1665.8130719365515</v>
      </c>
      <c r="H48" s="90">
        <f t="shared" si="7"/>
        <v>221.31029246453599</v>
      </c>
      <c r="I48" s="90">
        <f t="shared" si="5"/>
        <v>51448.657119552081</v>
      </c>
      <c r="J48" s="96"/>
      <c r="K48" s="96"/>
    </row>
    <row r="49" spans="1:11">
      <c r="A49" s="98">
        <f>IF(Values_Entered,A48+1,"")</f>
        <v>32</v>
      </c>
      <c r="B49" s="97">
        <f t="shared" si="0"/>
        <v>43009</v>
      </c>
      <c r="C49" s="90">
        <f t="shared" si="6"/>
        <v>51448.657119552081</v>
      </c>
      <c r="D49" s="90">
        <f t="shared" si="1"/>
        <v>1887.1233644010874</v>
      </c>
      <c r="E49" s="91">
        <f t="shared" si="2"/>
        <v>0</v>
      </c>
      <c r="F49" s="90">
        <f t="shared" si="3"/>
        <v>1887.1233644010874</v>
      </c>
      <c r="G49" s="90">
        <f t="shared" si="4"/>
        <v>1672.753959736287</v>
      </c>
      <c r="H49" s="90">
        <f t="shared" si="7"/>
        <v>214.36940466480033</v>
      </c>
      <c r="I49" s="90">
        <f t="shared" si="5"/>
        <v>49775.903159815796</v>
      </c>
      <c r="J49" s="96"/>
      <c r="K49" s="96"/>
    </row>
    <row r="50" spans="1:11">
      <c r="A50" s="98">
        <f>IF(Values_Entered,A49+1,"")</f>
        <v>33</v>
      </c>
      <c r="B50" s="97">
        <f t="shared" si="0"/>
        <v>43040</v>
      </c>
      <c r="C50" s="90">
        <f t="shared" si="6"/>
        <v>49775.903159815796</v>
      </c>
      <c r="D50" s="90">
        <f t="shared" si="1"/>
        <v>1887.1233644010874</v>
      </c>
      <c r="E50" s="91">
        <f t="shared" si="2"/>
        <v>0</v>
      </c>
      <c r="F50" s="90">
        <f t="shared" si="3"/>
        <v>1887.1233644010874</v>
      </c>
      <c r="G50" s="90">
        <f t="shared" si="4"/>
        <v>1679.7237679018549</v>
      </c>
      <c r="H50" s="90">
        <f t="shared" si="7"/>
        <v>207.3995964992325</v>
      </c>
      <c r="I50" s="90">
        <f t="shared" si="5"/>
        <v>48096.179391913938</v>
      </c>
      <c r="J50" s="96"/>
      <c r="K50" s="96"/>
    </row>
    <row r="51" spans="1:11">
      <c r="A51" s="98">
        <f>IF(Values_Entered,A50+1,"")</f>
        <v>34</v>
      </c>
      <c r="B51" s="97">
        <f t="shared" si="0"/>
        <v>43070</v>
      </c>
      <c r="C51" s="90">
        <f t="shared" si="6"/>
        <v>48096.179391913938</v>
      </c>
      <c r="D51" s="90">
        <f t="shared" si="1"/>
        <v>1887.1233644010874</v>
      </c>
      <c r="E51" s="91">
        <f t="shared" si="2"/>
        <v>0</v>
      </c>
      <c r="F51" s="90">
        <f t="shared" si="3"/>
        <v>1887.1233644010874</v>
      </c>
      <c r="G51" s="90">
        <f t="shared" si="4"/>
        <v>1686.7226169347794</v>
      </c>
      <c r="H51" s="90">
        <f t="shared" si="7"/>
        <v>200.40074746630808</v>
      </c>
      <c r="I51" s="90">
        <f t="shared" si="5"/>
        <v>46409.45677497916</v>
      </c>
      <c r="J51" s="96"/>
      <c r="K51" s="96"/>
    </row>
    <row r="52" spans="1:11">
      <c r="A52" s="98">
        <f>IF(Values_Entered,A51+1,"")</f>
        <v>35</v>
      </c>
      <c r="B52" s="97">
        <f t="shared" si="0"/>
        <v>43101</v>
      </c>
      <c r="C52" s="90">
        <f t="shared" si="6"/>
        <v>46409.45677497916</v>
      </c>
      <c r="D52" s="90">
        <f t="shared" si="1"/>
        <v>1887.1233644010874</v>
      </c>
      <c r="E52" s="91">
        <f t="shared" si="2"/>
        <v>0</v>
      </c>
      <c r="F52" s="90">
        <f t="shared" si="3"/>
        <v>1887.1233644010874</v>
      </c>
      <c r="G52" s="90">
        <f t="shared" si="4"/>
        <v>1693.7506278386743</v>
      </c>
      <c r="H52" s="90">
        <f t="shared" si="7"/>
        <v>193.37273656241317</v>
      </c>
      <c r="I52" s="90">
        <f t="shared" si="5"/>
        <v>44715.706147140489</v>
      </c>
      <c r="J52" s="96"/>
      <c r="K52" s="96"/>
    </row>
    <row r="53" spans="1:11">
      <c r="A53" s="98">
        <f>IF(Values_Entered,A52+1,"")</f>
        <v>36</v>
      </c>
      <c r="B53" s="97">
        <f t="shared" si="0"/>
        <v>43132</v>
      </c>
      <c r="C53" s="90">
        <f t="shared" si="6"/>
        <v>44715.706147140489</v>
      </c>
      <c r="D53" s="90">
        <f t="shared" si="1"/>
        <v>1887.1233644010874</v>
      </c>
      <c r="E53" s="91">
        <f t="shared" si="2"/>
        <v>0</v>
      </c>
      <c r="F53" s="90">
        <f t="shared" si="3"/>
        <v>1887.1233644010874</v>
      </c>
      <c r="G53" s="90">
        <f t="shared" si="4"/>
        <v>1700.8079221213354</v>
      </c>
      <c r="H53" s="90">
        <f t="shared" si="7"/>
        <v>186.31544227975203</v>
      </c>
      <c r="I53" s="90">
        <f t="shared" si="5"/>
        <v>43014.898225019155</v>
      </c>
      <c r="J53" s="96"/>
      <c r="K53" s="96"/>
    </row>
    <row r="54" spans="1:11">
      <c r="A54" s="98">
        <f>IF(Values_Entered,A53+1,"")</f>
        <v>37</v>
      </c>
      <c r="B54" s="97">
        <f t="shared" si="0"/>
        <v>43160</v>
      </c>
      <c r="C54" s="90">
        <f t="shared" si="6"/>
        <v>43014.898225019155</v>
      </c>
      <c r="D54" s="90">
        <f t="shared" si="1"/>
        <v>1887.1233644010874</v>
      </c>
      <c r="E54" s="91">
        <f t="shared" si="2"/>
        <v>0</v>
      </c>
      <c r="F54" s="90">
        <f t="shared" si="3"/>
        <v>1887.1233644010874</v>
      </c>
      <c r="G54" s="90">
        <f t="shared" si="4"/>
        <v>1707.894621796841</v>
      </c>
      <c r="H54" s="90">
        <f t="shared" si="7"/>
        <v>179.22874260424649</v>
      </c>
      <c r="I54" s="90">
        <f t="shared" si="5"/>
        <v>41307.003603222314</v>
      </c>
      <c r="J54" s="96"/>
      <c r="K54" s="96"/>
    </row>
    <row r="55" spans="1:11">
      <c r="A55" s="98">
        <f>IF(Values_Entered,A54+1,"")</f>
        <v>38</v>
      </c>
      <c r="B55" s="97">
        <f t="shared" si="0"/>
        <v>43191</v>
      </c>
      <c r="C55" s="90">
        <f t="shared" si="6"/>
        <v>41307.003603222314</v>
      </c>
      <c r="D55" s="90">
        <f t="shared" si="1"/>
        <v>1887.1233644010874</v>
      </c>
      <c r="E55" s="91">
        <f t="shared" si="2"/>
        <v>0</v>
      </c>
      <c r="F55" s="90">
        <f t="shared" si="3"/>
        <v>1887.1233644010874</v>
      </c>
      <c r="G55" s="90">
        <f t="shared" si="4"/>
        <v>1715.010849387661</v>
      </c>
      <c r="H55" s="90">
        <f t="shared" si="7"/>
        <v>172.11251501342633</v>
      </c>
      <c r="I55" s="90">
        <f t="shared" si="5"/>
        <v>39591.992753834653</v>
      </c>
      <c r="J55" s="96"/>
      <c r="K55" s="96"/>
    </row>
    <row r="56" spans="1:11">
      <c r="A56" s="98">
        <f>IF(Values_Entered,A55+1,"")</f>
        <v>39</v>
      </c>
      <c r="B56" s="97">
        <f t="shared" si="0"/>
        <v>43221</v>
      </c>
      <c r="C56" s="90">
        <f t="shared" si="6"/>
        <v>39591.992753834653</v>
      </c>
      <c r="D56" s="90">
        <f t="shared" si="1"/>
        <v>1887.1233644010874</v>
      </c>
      <c r="E56" s="91">
        <f t="shared" si="2"/>
        <v>0</v>
      </c>
      <c r="F56" s="90">
        <f t="shared" si="3"/>
        <v>1887.1233644010874</v>
      </c>
      <c r="G56" s="90">
        <f t="shared" si="4"/>
        <v>1722.1567279267763</v>
      </c>
      <c r="H56" s="90">
        <f t="shared" si="7"/>
        <v>164.96663647431106</v>
      </c>
      <c r="I56" s="90">
        <f t="shared" si="5"/>
        <v>37869.836025907876</v>
      </c>
      <c r="J56" s="96"/>
      <c r="K56" s="96"/>
    </row>
    <row r="57" spans="1:11">
      <c r="A57" s="98">
        <f>IF(Values_Entered,A56+1,"")</f>
        <v>40</v>
      </c>
      <c r="B57" s="97">
        <f t="shared" si="0"/>
        <v>43252</v>
      </c>
      <c r="C57" s="90">
        <f t="shared" si="6"/>
        <v>37869.836025907876</v>
      </c>
      <c r="D57" s="90">
        <f t="shared" si="1"/>
        <v>1887.1233644010874</v>
      </c>
      <c r="E57" s="91">
        <f t="shared" si="2"/>
        <v>0</v>
      </c>
      <c r="F57" s="90">
        <f t="shared" si="3"/>
        <v>1887.1233644010874</v>
      </c>
      <c r="G57" s="90">
        <f t="shared" si="4"/>
        <v>1729.3323809598046</v>
      </c>
      <c r="H57" s="90">
        <f t="shared" si="7"/>
        <v>157.79098344128283</v>
      </c>
      <c r="I57" s="90">
        <f t="shared" si="5"/>
        <v>36140.503644948069</v>
      </c>
      <c r="J57" s="96"/>
      <c r="K57" s="96"/>
    </row>
    <row r="58" spans="1:11">
      <c r="A58" s="98">
        <f>IF(Values_Entered,A57+1,"")</f>
        <v>41</v>
      </c>
      <c r="B58" s="97">
        <f t="shared" si="0"/>
        <v>43282</v>
      </c>
      <c r="C58" s="90">
        <f t="shared" si="6"/>
        <v>36140.503644948069</v>
      </c>
      <c r="D58" s="90">
        <f t="shared" si="1"/>
        <v>1887.1233644010874</v>
      </c>
      <c r="E58" s="91">
        <f t="shared" si="2"/>
        <v>0</v>
      </c>
      <c r="F58" s="90">
        <f t="shared" si="3"/>
        <v>1887.1233644010874</v>
      </c>
      <c r="G58" s="90">
        <f t="shared" si="4"/>
        <v>1736.5379325471372</v>
      </c>
      <c r="H58" s="90">
        <f t="shared" si="7"/>
        <v>150.5854318539503</v>
      </c>
      <c r="I58" s="90">
        <f t="shared" si="5"/>
        <v>34403.965712400932</v>
      </c>
      <c r="J58" s="96"/>
      <c r="K58" s="96"/>
    </row>
    <row r="59" spans="1:11">
      <c r="A59" s="98">
        <f>IF(Values_Entered,A58+1,"")</f>
        <v>42</v>
      </c>
      <c r="B59" s="97">
        <f t="shared" si="0"/>
        <v>43313</v>
      </c>
      <c r="C59" s="90">
        <f t="shared" si="6"/>
        <v>34403.965712400932</v>
      </c>
      <c r="D59" s="90">
        <f t="shared" si="1"/>
        <v>1887.1233644010874</v>
      </c>
      <c r="E59" s="91">
        <f t="shared" si="2"/>
        <v>0</v>
      </c>
      <c r="F59" s="90">
        <f t="shared" si="3"/>
        <v>1887.1233644010874</v>
      </c>
      <c r="G59" s="90">
        <f t="shared" si="4"/>
        <v>1743.7735072660835</v>
      </c>
      <c r="H59" s="90">
        <f t="shared" si="7"/>
        <v>143.34985713500387</v>
      </c>
      <c r="I59" s="90">
        <f t="shared" si="5"/>
        <v>32660.192205134848</v>
      </c>
      <c r="J59" s="96"/>
      <c r="K59" s="96"/>
    </row>
    <row r="60" spans="1:11">
      <c r="A60" s="98">
        <f>IF(Values_Entered,A59+1,"")</f>
        <v>43</v>
      </c>
      <c r="B60" s="97">
        <f t="shared" si="0"/>
        <v>43344</v>
      </c>
      <c r="C60" s="90">
        <f t="shared" si="6"/>
        <v>32660.192205134848</v>
      </c>
      <c r="D60" s="90">
        <f t="shared" si="1"/>
        <v>1887.1233644010874</v>
      </c>
      <c r="E60" s="91">
        <f t="shared" si="2"/>
        <v>0</v>
      </c>
      <c r="F60" s="90">
        <f t="shared" si="3"/>
        <v>1887.1233644010874</v>
      </c>
      <c r="G60" s="90">
        <f t="shared" si="4"/>
        <v>1751.0392302130256</v>
      </c>
      <c r="H60" s="90">
        <f t="shared" si="7"/>
        <v>136.08413418806188</v>
      </c>
      <c r="I60" s="90">
        <f t="shared" si="5"/>
        <v>30909.152974921824</v>
      </c>
      <c r="J60" s="96"/>
      <c r="K60" s="96"/>
    </row>
    <row r="61" spans="1:11">
      <c r="A61" s="98">
        <f>IF(Values_Entered,A60+1,"")</f>
        <v>44</v>
      </c>
      <c r="B61" s="97">
        <f t="shared" si="0"/>
        <v>43374</v>
      </c>
      <c r="C61" s="90">
        <f t="shared" si="6"/>
        <v>30909.152974921824</v>
      </c>
      <c r="D61" s="90">
        <f t="shared" si="1"/>
        <v>1887.1233644010874</v>
      </c>
      <c r="E61" s="91">
        <f t="shared" si="2"/>
        <v>0</v>
      </c>
      <c r="F61" s="90">
        <f t="shared" si="3"/>
        <v>1887.1233644010874</v>
      </c>
      <c r="G61" s="90">
        <f t="shared" si="4"/>
        <v>1758.3352270055798</v>
      </c>
      <c r="H61" s="90">
        <f t="shared" si="7"/>
        <v>128.78813739550762</v>
      </c>
      <c r="I61" s="90">
        <f t="shared" si="5"/>
        <v>29150.817747916244</v>
      </c>
      <c r="J61" s="96"/>
      <c r="K61" s="96"/>
    </row>
    <row r="62" spans="1:11">
      <c r="A62" s="98">
        <f>IF(Values_Entered,A61+1,"")</f>
        <v>45</v>
      </c>
      <c r="B62" s="97">
        <f t="shared" si="0"/>
        <v>43405</v>
      </c>
      <c r="C62" s="90">
        <f t="shared" si="6"/>
        <v>29150.817747916244</v>
      </c>
      <c r="D62" s="90">
        <f t="shared" si="1"/>
        <v>1887.1233644010874</v>
      </c>
      <c r="E62" s="91">
        <f t="shared" si="2"/>
        <v>0</v>
      </c>
      <c r="F62" s="90">
        <f t="shared" si="3"/>
        <v>1887.1233644010874</v>
      </c>
      <c r="G62" s="90">
        <f t="shared" si="4"/>
        <v>1765.6616237847697</v>
      </c>
      <c r="H62" s="90">
        <f t="shared" si="7"/>
        <v>121.46174061631768</v>
      </c>
      <c r="I62" s="90">
        <f t="shared" si="5"/>
        <v>27385.156124131474</v>
      </c>
      <c r="J62" s="96"/>
      <c r="K62" s="96"/>
    </row>
    <row r="63" spans="1:11">
      <c r="A63" s="98">
        <f>IF(Values_Entered,A62+1,"")</f>
        <v>46</v>
      </c>
      <c r="B63" s="97">
        <f t="shared" si="0"/>
        <v>43435</v>
      </c>
      <c r="C63" s="90">
        <f t="shared" si="6"/>
        <v>27385.156124131474</v>
      </c>
      <c r="D63" s="90">
        <f t="shared" si="1"/>
        <v>1887.1233644010874</v>
      </c>
      <c r="E63" s="91">
        <f t="shared" si="2"/>
        <v>0</v>
      </c>
      <c r="F63" s="90">
        <f t="shared" si="3"/>
        <v>1887.1233644010874</v>
      </c>
      <c r="G63" s="90">
        <f t="shared" si="4"/>
        <v>1773.0185472172063</v>
      </c>
      <c r="H63" s="90">
        <f t="shared" si="7"/>
        <v>114.10481718388115</v>
      </c>
      <c r="I63" s="90">
        <f t="shared" si="5"/>
        <v>25612.137576914269</v>
      </c>
      <c r="J63" s="96"/>
      <c r="K63" s="96"/>
    </row>
    <row r="64" spans="1:11">
      <c r="A64" s="98">
        <f>IF(Values_Entered,A63+1,"")</f>
        <v>47</v>
      </c>
      <c r="B64" s="97">
        <f t="shared" si="0"/>
        <v>43466</v>
      </c>
      <c r="C64" s="90">
        <f t="shared" si="6"/>
        <v>25612.137576914269</v>
      </c>
      <c r="D64" s="90">
        <f t="shared" si="1"/>
        <v>1887.1233644010874</v>
      </c>
      <c r="E64" s="91">
        <f t="shared" si="2"/>
        <v>0</v>
      </c>
      <c r="F64" s="90">
        <f t="shared" si="3"/>
        <v>1887.1233644010874</v>
      </c>
      <c r="G64" s="90">
        <f t="shared" si="4"/>
        <v>1780.4061244972779</v>
      </c>
      <c r="H64" s="90">
        <f t="shared" si="7"/>
        <v>106.71723990380946</v>
      </c>
      <c r="I64" s="90">
        <f t="shared" si="5"/>
        <v>23831.731452416992</v>
      </c>
      <c r="J64" s="96"/>
      <c r="K64" s="96"/>
    </row>
    <row r="65" spans="1:11">
      <c r="A65" s="98">
        <f>IF(Values_Entered,A64+1,"")</f>
        <v>48</v>
      </c>
      <c r="B65" s="97">
        <f t="shared" si="0"/>
        <v>43497</v>
      </c>
      <c r="C65" s="90">
        <f t="shared" si="6"/>
        <v>23831.731452416992</v>
      </c>
      <c r="D65" s="90">
        <f t="shared" si="1"/>
        <v>1887.1233644010874</v>
      </c>
      <c r="E65" s="91">
        <f t="shared" si="2"/>
        <v>0</v>
      </c>
      <c r="F65" s="90">
        <f t="shared" si="3"/>
        <v>1887.1233644010874</v>
      </c>
      <c r="G65" s="90">
        <f t="shared" si="4"/>
        <v>1787.82448334935</v>
      </c>
      <c r="H65" s="90">
        <f t="shared" si="7"/>
        <v>99.298881051737467</v>
      </c>
      <c r="I65" s="90">
        <f t="shared" si="5"/>
        <v>22043.906969067641</v>
      </c>
      <c r="J65" s="96"/>
      <c r="K65" s="96"/>
    </row>
    <row r="66" spans="1:11">
      <c r="A66" s="98">
        <f>IF(Values_Entered,A65+1,"")</f>
        <v>49</v>
      </c>
      <c r="B66" s="97">
        <f t="shared" si="0"/>
        <v>43525</v>
      </c>
      <c r="C66" s="90">
        <f t="shared" si="6"/>
        <v>22043.906969067641</v>
      </c>
      <c r="D66" s="90">
        <f t="shared" si="1"/>
        <v>1887.1233644010874</v>
      </c>
      <c r="E66" s="91">
        <f t="shared" si="2"/>
        <v>0</v>
      </c>
      <c r="F66" s="90">
        <f t="shared" si="3"/>
        <v>1887.1233644010874</v>
      </c>
      <c r="G66" s="90">
        <f t="shared" si="4"/>
        <v>1795.2737520299722</v>
      </c>
      <c r="H66" s="90">
        <f t="shared" si="7"/>
        <v>91.849612371115185</v>
      </c>
      <c r="I66" s="90">
        <f t="shared" si="5"/>
        <v>20248.63321703767</v>
      </c>
      <c r="J66" s="96"/>
      <c r="K66" s="96"/>
    </row>
    <row r="67" spans="1:11">
      <c r="A67" s="98">
        <f>IF(Values_Entered,A66+1,"")</f>
        <v>50</v>
      </c>
      <c r="B67" s="97">
        <f t="shared" si="0"/>
        <v>43556</v>
      </c>
      <c r="C67" s="90">
        <f t="shared" si="6"/>
        <v>20248.63321703767</v>
      </c>
      <c r="D67" s="90">
        <f t="shared" si="1"/>
        <v>1887.1233644010874</v>
      </c>
      <c r="E67" s="91">
        <f t="shared" si="2"/>
        <v>0</v>
      </c>
      <c r="F67" s="90">
        <f t="shared" si="3"/>
        <v>1887.1233644010874</v>
      </c>
      <c r="G67" s="90">
        <f t="shared" si="4"/>
        <v>1802.7540593300971</v>
      </c>
      <c r="H67" s="90">
        <f t="shared" si="7"/>
        <v>84.369305070990293</v>
      </c>
      <c r="I67" s="90">
        <f t="shared" si="5"/>
        <v>18445.879157707572</v>
      </c>
      <c r="J67" s="96"/>
      <c r="K67" s="96"/>
    </row>
    <row r="68" spans="1:11">
      <c r="A68" s="98">
        <f>IF(Values_Entered,A67+1,"")</f>
        <v>51</v>
      </c>
      <c r="B68" s="97">
        <f t="shared" si="0"/>
        <v>43586</v>
      </c>
      <c r="C68" s="90">
        <f t="shared" si="6"/>
        <v>18445.879157707572</v>
      </c>
      <c r="D68" s="90">
        <f t="shared" si="1"/>
        <v>1887.1233644010874</v>
      </c>
      <c r="E68" s="91">
        <f t="shared" si="2"/>
        <v>0</v>
      </c>
      <c r="F68" s="90">
        <f t="shared" si="3"/>
        <v>1887.1233644010874</v>
      </c>
      <c r="G68" s="90">
        <f t="shared" si="4"/>
        <v>1810.265534577306</v>
      </c>
      <c r="H68" s="90">
        <f t="shared" si="7"/>
        <v>76.857829823781557</v>
      </c>
      <c r="I68" s="90">
        <f t="shared" si="5"/>
        <v>16635.613623130266</v>
      </c>
      <c r="J68" s="96"/>
      <c r="K68" s="96"/>
    </row>
    <row r="69" spans="1:11">
      <c r="A69" s="98">
        <f>IF(Values_Entered,A68+1,"")</f>
        <v>52</v>
      </c>
      <c r="B69" s="97">
        <f t="shared" si="0"/>
        <v>43617</v>
      </c>
      <c r="C69" s="90">
        <f t="shared" si="6"/>
        <v>16635.613623130266</v>
      </c>
      <c r="D69" s="90">
        <f t="shared" si="1"/>
        <v>1887.1233644010874</v>
      </c>
      <c r="E69" s="91">
        <f t="shared" si="2"/>
        <v>0</v>
      </c>
      <c r="F69" s="90">
        <f t="shared" si="3"/>
        <v>1887.1233644010874</v>
      </c>
      <c r="G69" s="90">
        <f t="shared" si="4"/>
        <v>1817.8083076380447</v>
      </c>
      <c r="H69" s="90">
        <f t="shared" si="7"/>
        <v>69.315056763042776</v>
      </c>
      <c r="I69" s="90">
        <f t="shared" si="5"/>
        <v>14817.805315492222</v>
      </c>
      <c r="J69" s="96"/>
      <c r="K69" s="96"/>
    </row>
    <row r="70" spans="1:11">
      <c r="A70" s="98">
        <f>IF(Values_Entered,A69+1,"")</f>
        <v>53</v>
      </c>
      <c r="B70" s="97">
        <f t="shared" si="0"/>
        <v>43647</v>
      </c>
      <c r="C70" s="90">
        <f t="shared" si="6"/>
        <v>14817.805315492222</v>
      </c>
      <c r="D70" s="90">
        <f t="shared" si="1"/>
        <v>1887.1233644010874</v>
      </c>
      <c r="E70" s="91">
        <f t="shared" si="2"/>
        <v>0</v>
      </c>
      <c r="F70" s="90">
        <f t="shared" si="3"/>
        <v>1887.1233644010874</v>
      </c>
      <c r="G70" s="90">
        <f t="shared" si="4"/>
        <v>1825.3825089198699</v>
      </c>
      <c r="H70" s="90">
        <f t="shared" si="7"/>
        <v>61.740855481217601</v>
      </c>
      <c r="I70" s="90">
        <f t="shared" si="5"/>
        <v>12992.422806572351</v>
      </c>
      <c r="J70" s="96"/>
      <c r="K70" s="96"/>
    </row>
    <row r="71" spans="1:11">
      <c r="A71" s="98">
        <f>IF(Values_Entered,A70+1,"")</f>
        <v>54</v>
      </c>
      <c r="B71" s="97">
        <f t="shared" si="0"/>
        <v>43678</v>
      </c>
      <c r="C71" s="90">
        <f t="shared" si="6"/>
        <v>12992.422806572351</v>
      </c>
      <c r="D71" s="90">
        <f t="shared" si="1"/>
        <v>1887.1233644010874</v>
      </c>
      <c r="E71" s="91">
        <f t="shared" si="2"/>
        <v>0</v>
      </c>
      <c r="F71" s="90">
        <f t="shared" si="3"/>
        <v>1887.1233644010874</v>
      </c>
      <c r="G71" s="90">
        <f t="shared" si="4"/>
        <v>1832.9882693737027</v>
      </c>
      <c r="H71" s="90">
        <f t="shared" si="7"/>
        <v>54.1350950273848</v>
      </c>
      <c r="I71" s="90">
        <f t="shared" si="5"/>
        <v>11159.434537198649</v>
      </c>
      <c r="J71" s="96"/>
      <c r="K71" s="96"/>
    </row>
    <row r="72" spans="1:11">
      <c r="A72" s="98">
        <f>IF(Values_Entered,A71+1,"")</f>
        <v>55</v>
      </c>
      <c r="B72" s="97">
        <f t="shared" si="0"/>
        <v>43709</v>
      </c>
      <c r="C72" s="90">
        <f t="shared" si="6"/>
        <v>11159.434537198649</v>
      </c>
      <c r="D72" s="90">
        <f t="shared" si="1"/>
        <v>1887.1233644010874</v>
      </c>
      <c r="E72" s="91">
        <f t="shared" si="2"/>
        <v>0</v>
      </c>
      <c r="F72" s="90">
        <f t="shared" si="3"/>
        <v>1887.1233644010874</v>
      </c>
      <c r="G72" s="90">
        <f t="shared" si="4"/>
        <v>1840.625720496093</v>
      </c>
      <c r="H72" s="90">
        <f t="shared" si="7"/>
        <v>46.497643904994369</v>
      </c>
      <c r="I72" s="90">
        <f t="shared" si="5"/>
        <v>9318.8088167025562</v>
      </c>
      <c r="J72" s="96"/>
      <c r="K72" s="96"/>
    </row>
    <row r="73" spans="1:11">
      <c r="A73" s="98">
        <f>IF(Values_Entered,A72+1,"")</f>
        <v>56</v>
      </c>
      <c r="B73" s="97">
        <f t="shared" si="0"/>
        <v>43739</v>
      </c>
      <c r="C73" s="90">
        <f t="shared" si="6"/>
        <v>9318.8088167025562</v>
      </c>
      <c r="D73" s="90">
        <f t="shared" si="1"/>
        <v>1887.1233644010874</v>
      </c>
      <c r="E73" s="91">
        <f t="shared" si="2"/>
        <v>0</v>
      </c>
      <c r="F73" s="90">
        <f t="shared" si="3"/>
        <v>1887.1233644010874</v>
      </c>
      <c r="G73" s="90">
        <f t="shared" si="4"/>
        <v>1848.2949943314934</v>
      </c>
      <c r="H73" s="90">
        <f t="shared" si="7"/>
        <v>38.828370069593987</v>
      </c>
      <c r="I73" s="90">
        <f t="shared" si="5"/>
        <v>7470.5138223710628</v>
      </c>
      <c r="J73" s="96"/>
      <c r="K73" s="96"/>
    </row>
    <row r="74" spans="1:11">
      <c r="A74" s="98">
        <f>IF(Values_Entered,A73+1,"")</f>
        <v>57</v>
      </c>
      <c r="B74" s="97">
        <f t="shared" si="0"/>
        <v>43770</v>
      </c>
      <c r="C74" s="90">
        <f t="shared" si="6"/>
        <v>7470.5138223710628</v>
      </c>
      <c r="D74" s="90">
        <f t="shared" si="1"/>
        <v>1887.1233644010874</v>
      </c>
      <c r="E74" s="91">
        <f t="shared" si="2"/>
        <v>0</v>
      </c>
      <c r="F74" s="90">
        <f t="shared" si="3"/>
        <v>1887.1233644010874</v>
      </c>
      <c r="G74" s="90">
        <f t="shared" si="4"/>
        <v>1855.9962234745412</v>
      </c>
      <c r="H74" s="90">
        <f t="shared" si="7"/>
        <v>31.127140926546094</v>
      </c>
      <c r="I74" s="90">
        <f t="shared" si="5"/>
        <v>5614.517598896522</v>
      </c>
      <c r="J74" s="96"/>
      <c r="K74" s="96"/>
    </row>
    <row r="75" spans="1:11">
      <c r="A75" s="98">
        <f>IF(Values_Entered,A74+1,"")</f>
        <v>58</v>
      </c>
      <c r="B75" s="97">
        <f t="shared" si="0"/>
        <v>43800</v>
      </c>
      <c r="C75" s="90">
        <f t="shared" si="6"/>
        <v>5614.517598896522</v>
      </c>
      <c r="D75" s="90">
        <f t="shared" si="1"/>
        <v>1887.1233644010874</v>
      </c>
      <c r="E75" s="91">
        <f t="shared" si="2"/>
        <v>0</v>
      </c>
      <c r="F75" s="90">
        <f t="shared" si="3"/>
        <v>1887.1233644010874</v>
      </c>
      <c r="G75" s="90">
        <f t="shared" si="4"/>
        <v>1863.7295410723518</v>
      </c>
      <c r="H75" s="90">
        <f t="shared" si="7"/>
        <v>23.393823328735508</v>
      </c>
      <c r="I75" s="90">
        <f t="shared" si="5"/>
        <v>3750.7880578241702</v>
      </c>
      <c r="J75" s="96"/>
      <c r="K75" s="96"/>
    </row>
    <row r="76" spans="1:11">
      <c r="A76" s="98">
        <f>IF(Values_Entered,A75+1,"")</f>
        <v>59</v>
      </c>
      <c r="B76" s="97">
        <f t="shared" si="0"/>
        <v>43831</v>
      </c>
      <c r="C76" s="90">
        <f t="shared" si="6"/>
        <v>3750.7880578241702</v>
      </c>
      <c r="D76" s="90">
        <f t="shared" si="1"/>
        <v>1887.1233644010874</v>
      </c>
      <c r="E76" s="91">
        <f t="shared" si="2"/>
        <v>0</v>
      </c>
      <c r="F76" s="90">
        <f t="shared" si="3"/>
        <v>1887.1233644010874</v>
      </c>
      <c r="G76" s="90">
        <f t="shared" si="4"/>
        <v>1871.49508082682</v>
      </c>
      <c r="H76" s="90">
        <f t="shared" si="7"/>
        <v>15.628283574267376</v>
      </c>
      <c r="I76" s="90">
        <f t="shared" si="5"/>
        <v>1879.2929769973503</v>
      </c>
      <c r="J76" s="96"/>
      <c r="K76" s="96"/>
    </row>
    <row r="77" spans="1:11">
      <c r="A77" s="98">
        <f>IF(Values_Entered,A76+1,"")</f>
        <v>60</v>
      </c>
      <c r="B77" s="97">
        <f t="shared" si="0"/>
        <v>43862</v>
      </c>
      <c r="C77" s="90">
        <f t="shared" si="6"/>
        <v>1879.2929769973503</v>
      </c>
      <c r="D77" s="90">
        <f t="shared" si="1"/>
        <v>1887.1233644010874</v>
      </c>
      <c r="E77" s="91">
        <f t="shared" si="2"/>
        <v>0</v>
      </c>
      <c r="F77" s="90">
        <f t="shared" si="3"/>
        <v>1879.2929769973503</v>
      </c>
      <c r="G77" s="90">
        <f t="shared" si="4"/>
        <v>1871.4625895931947</v>
      </c>
      <c r="H77" s="90">
        <f t="shared" si="7"/>
        <v>7.8303874041556263</v>
      </c>
      <c r="I77" s="90">
        <f t="shared" si="5"/>
        <v>0</v>
      </c>
      <c r="J77" s="96"/>
      <c r="K77" s="96"/>
    </row>
    <row r="78" spans="1:11">
      <c r="A78" s="98">
        <f>IF(Values_Entered,A77+1,"")</f>
        <v>61</v>
      </c>
      <c r="B78" s="97">
        <f t="shared" si="0"/>
        <v>43891</v>
      </c>
      <c r="C78" s="90">
        <f t="shared" si="6"/>
        <v>0</v>
      </c>
      <c r="D78" s="90">
        <f t="shared" si="1"/>
        <v>1887.1233644010874</v>
      </c>
      <c r="E78" s="91">
        <f t="shared" si="2"/>
        <v>0</v>
      </c>
      <c r="F78" s="90">
        <f t="shared" si="3"/>
        <v>0</v>
      </c>
      <c r="G78" s="90">
        <f t="shared" si="4"/>
        <v>0</v>
      </c>
      <c r="H78" s="90">
        <f t="shared" si="7"/>
        <v>0</v>
      </c>
      <c r="I78" s="90">
        <f t="shared" si="5"/>
        <v>0</v>
      </c>
      <c r="J78" s="96"/>
      <c r="K78" s="96"/>
    </row>
    <row r="79" spans="1:11">
      <c r="A79" s="98">
        <f>IF(Values_Entered,A78+1,"")</f>
        <v>62</v>
      </c>
      <c r="B79" s="97">
        <f t="shared" si="0"/>
        <v>43922</v>
      </c>
      <c r="C79" s="90">
        <f t="shared" si="6"/>
        <v>0</v>
      </c>
      <c r="D79" s="90">
        <f t="shared" si="1"/>
        <v>1887.1233644010874</v>
      </c>
      <c r="E79" s="91">
        <f t="shared" si="2"/>
        <v>0</v>
      </c>
      <c r="F79" s="90">
        <f t="shared" si="3"/>
        <v>0</v>
      </c>
      <c r="G79" s="90">
        <f t="shared" si="4"/>
        <v>0</v>
      </c>
      <c r="H79" s="90">
        <f t="shared" si="7"/>
        <v>0</v>
      </c>
      <c r="I79" s="90">
        <f t="shared" si="5"/>
        <v>0</v>
      </c>
      <c r="J79" s="96"/>
      <c r="K79" s="96"/>
    </row>
    <row r="80" spans="1:11">
      <c r="A80" s="98">
        <f>IF(Values_Entered,A79+1,"")</f>
        <v>63</v>
      </c>
      <c r="B80" s="97">
        <f t="shared" si="0"/>
        <v>43952</v>
      </c>
      <c r="C80" s="90">
        <f t="shared" si="6"/>
        <v>0</v>
      </c>
      <c r="D80" s="90">
        <f t="shared" si="1"/>
        <v>1887.1233644010874</v>
      </c>
      <c r="E80" s="91">
        <f t="shared" si="2"/>
        <v>0</v>
      </c>
      <c r="F80" s="90">
        <f t="shared" si="3"/>
        <v>0</v>
      </c>
      <c r="G80" s="90">
        <f t="shared" si="4"/>
        <v>0</v>
      </c>
      <c r="H80" s="90">
        <f t="shared" si="7"/>
        <v>0</v>
      </c>
      <c r="I80" s="90">
        <f t="shared" si="5"/>
        <v>0</v>
      </c>
      <c r="J80" s="96"/>
      <c r="K80" s="96"/>
    </row>
    <row r="81" spans="1:11">
      <c r="A81" s="98">
        <f>IF(Values_Entered,A80+1,"")</f>
        <v>64</v>
      </c>
      <c r="B81" s="97">
        <f t="shared" si="0"/>
        <v>43983</v>
      </c>
      <c r="C81" s="90">
        <f t="shared" si="6"/>
        <v>0</v>
      </c>
      <c r="D81" s="90">
        <f t="shared" si="1"/>
        <v>1887.1233644010874</v>
      </c>
      <c r="E81" s="91">
        <f t="shared" si="2"/>
        <v>0</v>
      </c>
      <c r="F81" s="90">
        <f t="shared" si="3"/>
        <v>0</v>
      </c>
      <c r="G81" s="90">
        <f t="shared" si="4"/>
        <v>0</v>
      </c>
      <c r="H81" s="90">
        <f t="shared" si="7"/>
        <v>0</v>
      </c>
      <c r="I81" s="90">
        <f t="shared" si="5"/>
        <v>0</v>
      </c>
      <c r="J81" s="96"/>
      <c r="K81" s="96"/>
    </row>
    <row r="82" spans="1:11">
      <c r="A82" s="98">
        <f>IF(Values_Entered,A81+1,"")</f>
        <v>65</v>
      </c>
      <c r="B82" s="97">
        <f t="shared" ref="B82:B145" si="8">IF(Pay_Num&lt;&gt;"",DATE(YEAR(Loan_Start),MONTH(Loan_Start)+(Pay_Num)*12/Num_Pmt_Per_Year,DAY(Loan_Start)),"")</f>
        <v>44013</v>
      </c>
      <c r="C82" s="90">
        <f t="shared" si="6"/>
        <v>0</v>
      </c>
      <c r="D82" s="90">
        <f t="shared" ref="D82:D145" si="9">IF(Pay_Num&lt;&gt;"",Scheduled_Monthly_Payment,"")</f>
        <v>1887.1233644010874</v>
      </c>
      <c r="E82" s="91">
        <f t="shared" ref="E82:E145" si="10">IF(AND(Pay_Num&lt;&gt;"",Sched_Pay+Scheduled_Extra_Payments&lt;Beg_Bal),Scheduled_Extra_Payments,IF(AND(Pay_Num&lt;&gt;"",Beg_Bal-Sched_Pay&gt;0),Beg_Bal-Sched_Pay,IF(Pay_Num&lt;&gt;"",0,"")))</f>
        <v>0</v>
      </c>
      <c r="F82" s="90">
        <f t="shared" ref="F82:F145" si="11">IF(AND(Pay_Num&lt;&gt;"",Sched_Pay+Extra_Pay&lt;Beg_Bal),Sched_Pay+Extra_Pay,IF(Pay_Num&lt;&gt;"",Beg_Bal,""))</f>
        <v>0</v>
      </c>
      <c r="G82" s="90">
        <f t="shared" ref="G82:G145" si="12">IF(Pay_Num&lt;&gt;"",Total_Pay-Int,"")</f>
        <v>0</v>
      </c>
      <c r="H82" s="90">
        <f t="shared" si="7"/>
        <v>0</v>
      </c>
      <c r="I82" s="90">
        <f t="shared" ref="I82:I145" si="13">IF(AND(Pay_Num&lt;&gt;"",Sched_Pay+Extra_Pay&lt;Beg_Bal),Beg_Bal-Princ,IF(Pay_Num&lt;&gt;"",0,""))</f>
        <v>0</v>
      </c>
      <c r="J82" s="96"/>
      <c r="K82" s="96"/>
    </row>
    <row r="83" spans="1:11">
      <c r="A83" s="98">
        <f>IF(Values_Entered,A82+1,"")</f>
        <v>66</v>
      </c>
      <c r="B83" s="97">
        <f t="shared" si="8"/>
        <v>44044</v>
      </c>
      <c r="C83" s="90">
        <f t="shared" ref="C83:C146" si="14">IF(Pay_Num&lt;&gt;"",I82,"")</f>
        <v>0</v>
      </c>
      <c r="D83" s="90">
        <f t="shared" si="9"/>
        <v>1887.1233644010874</v>
      </c>
      <c r="E83" s="91">
        <f t="shared" si="10"/>
        <v>0</v>
      </c>
      <c r="F83" s="90">
        <f t="shared" si="11"/>
        <v>0</v>
      </c>
      <c r="G83" s="90">
        <f t="shared" si="12"/>
        <v>0</v>
      </c>
      <c r="H83" s="90">
        <f t="shared" ref="H83:H146" si="15">IF(Pay_Num&lt;&gt;"",Beg_Bal*Interest_Rate/Num_Pmt_Per_Year,"")</f>
        <v>0</v>
      </c>
      <c r="I83" s="90">
        <f t="shared" si="13"/>
        <v>0</v>
      </c>
      <c r="J83" s="96"/>
      <c r="K83" s="96"/>
    </row>
    <row r="84" spans="1:11">
      <c r="A84" s="98">
        <f>IF(Values_Entered,A83+1,"")</f>
        <v>67</v>
      </c>
      <c r="B84" s="97">
        <f t="shared" si="8"/>
        <v>44075</v>
      </c>
      <c r="C84" s="90">
        <f t="shared" si="14"/>
        <v>0</v>
      </c>
      <c r="D84" s="90">
        <f t="shared" si="9"/>
        <v>1887.1233644010874</v>
      </c>
      <c r="E84" s="91">
        <f t="shared" si="10"/>
        <v>0</v>
      </c>
      <c r="F84" s="90">
        <f t="shared" si="11"/>
        <v>0</v>
      </c>
      <c r="G84" s="90">
        <f t="shared" si="12"/>
        <v>0</v>
      </c>
      <c r="H84" s="90">
        <f t="shared" si="15"/>
        <v>0</v>
      </c>
      <c r="I84" s="90">
        <f t="shared" si="13"/>
        <v>0</v>
      </c>
      <c r="J84" s="96"/>
      <c r="K84" s="96"/>
    </row>
    <row r="85" spans="1:11">
      <c r="A85" s="98">
        <f>IF(Values_Entered,A84+1,"")</f>
        <v>68</v>
      </c>
      <c r="B85" s="97">
        <f t="shared" si="8"/>
        <v>44105</v>
      </c>
      <c r="C85" s="90">
        <f t="shared" si="14"/>
        <v>0</v>
      </c>
      <c r="D85" s="90">
        <f t="shared" si="9"/>
        <v>1887.1233644010874</v>
      </c>
      <c r="E85" s="91">
        <f t="shared" si="10"/>
        <v>0</v>
      </c>
      <c r="F85" s="90">
        <f t="shared" si="11"/>
        <v>0</v>
      </c>
      <c r="G85" s="90">
        <f t="shared" si="12"/>
        <v>0</v>
      </c>
      <c r="H85" s="90">
        <f t="shared" si="15"/>
        <v>0</v>
      </c>
      <c r="I85" s="90">
        <f t="shared" si="13"/>
        <v>0</v>
      </c>
      <c r="J85" s="96"/>
      <c r="K85" s="96"/>
    </row>
    <row r="86" spans="1:11">
      <c r="A86" s="98">
        <f>IF(Values_Entered,A85+1,"")</f>
        <v>69</v>
      </c>
      <c r="B86" s="97">
        <f t="shared" si="8"/>
        <v>44136</v>
      </c>
      <c r="C86" s="90">
        <f t="shared" si="14"/>
        <v>0</v>
      </c>
      <c r="D86" s="90">
        <f t="shared" si="9"/>
        <v>1887.1233644010874</v>
      </c>
      <c r="E86" s="91">
        <f t="shared" si="10"/>
        <v>0</v>
      </c>
      <c r="F86" s="90">
        <f t="shared" si="11"/>
        <v>0</v>
      </c>
      <c r="G86" s="90">
        <f t="shared" si="12"/>
        <v>0</v>
      </c>
      <c r="H86" s="90">
        <f t="shared" si="15"/>
        <v>0</v>
      </c>
      <c r="I86" s="90">
        <f t="shared" si="13"/>
        <v>0</v>
      </c>
      <c r="J86" s="96"/>
      <c r="K86" s="96"/>
    </row>
    <row r="87" spans="1:11">
      <c r="A87" s="98">
        <f>IF(Values_Entered,A86+1,"")</f>
        <v>70</v>
      </c>
      <c r="B87" s="97">
        <f t="shared" si="8"/>
        <v>44166</v>
      </c>
      <c r="C87" s="90">
        <f t="shared" si="14"/>
        <v>0</v>
      </c>
      <c r="D87" s="90">
        <f t="shared" si="9"/>
        <v>1887.1233644010874</v>
      </c>
      <c r="E87" s="91">
        <f t="shared" si="10"/>
        <v>0</v>
      </c>
      <c r="F87" s="90">
        <f t="shared" si="11"/>
        <v>0</v>
      </c>
      <c r="G87" s="90">
        <f t="shared" si="12"/>
        <v>0</v>
      </c>
      <c r="H87" s="90">
        <f t="shared" si="15"/>
        <v>0</v>
      </c>
      <c r="I87" s="90">
        <f t="shared" si="13"/>
        <v>0</v>
      </c>
      <c r="J87" s="96"/>
      <c r="K87" s="96"/>
    </row>
    <row r="88" spans="1:11">
      <c r="A88" s="98">
        <f>IF(Values_Entered,A87+1,"")</f>
        <v>71</v>
      </c>
      <c r="B88" s="97">
        <f t="shared" si="8"/>
        <v>44197</v>
      </c>
      <c r="C88" s="90">
        <f t="shared" si="14"/>
        <v>0</v>
      </c>
      <c r="D88" s="90">
        <f t="shared" si="9"/>
        <v>1887.1233644010874</v>
      </c>
      <c r="E88" s="91">
        <f t="shared" si="10"/>
        <v>0</v>
      </c>
      <c r="F88" s="90">
        <f t="shared" si="11"/>
        <v>0</v>
      </c>
      <c r="G88" s="90">
        <f t="shared" si="12"/>
        <v>0</v>
      </c>
      <c r="H88" s="90">
        <f t="shared" si="15"/>
        <v>0</v>
      </c>
      <c r="I88" s="90">
        <f t="shared" si="13"/>
        <v>0</v>
      </c>
      <c r="J88" s="96"/>
      <c r="K88" s="96"/>
    </row>
    <row r="89" spans="1:11">
      <c r="A89" s="98">
        <f>IF(Values_Entered,A88+1,"")</f>
        <v>72</v>
      </c>
      <c r="B89" s="97">
        <f t="shared" si="8"/>
        <v>44228</v>
      </c>
      <c r="C89" s="90">
        <f t="shared" si="14"/>
        <v>0</v>
      </c>
      <c r="D89" s="90">
        <f t="shared" si="9"/>
        <v>1887.1233644010874</v>
      </c>
      <c r="E89" s="91">
        <f t="shared" si="10"/>
        <v>0</v>
      </c>
      <c r="F89" s="90">
        <f t="shared" si="11"/>
        <v>0</v>
      </c>
      <c r="G89" s="90">
        <f t="shared" si="12"/>
        <v>0</v>
      </c>
      <c r="H89" s="90">
        <f t="shared" si="15"/>
        <v>0</v>
      </c>
      <c r="I89" s="90">
        <f t="shared" si="13"/>
        <v>0</v>
      </c>
      <c r="J89" s="96"/>
      <c r="K89" s="96"/>
    </row>
    <row r="90" spans="1:11">
      <c r="A90" s="98">
        <f>IF(Values_Entered,A89+1,"")</f>
        <v>73</v>
      </c>
      <c r="B90" s="97">
        <f t="shared" si="8"/>
        <v>44256</v>
      </c>
      <c r="C90" s="90">
        <f t="shared" si="14"/>
        <v>0</v>
      </c>
      <c r="D90" s="90">
        <f t="shared" si="9"/>
        <v>1887.1233644010874</v>
      </c>
      <c r="E90" s="91">
        <f t="shared" si="10"/>
        <v>0</v>
      </c>
      <c r="F90" s="90">
        <f t="shared" si="11"/>
        <v>0</v>
      </c>
      <c r="G90" s="90">
        <f t="shared" si="12"/>
        <v>0</v>
      </c>
      <c r="H90" s="90">
        <f t="shared" si="15"/>
        <v>0</v>
      </c>
      <c r="I90" s="90">
        <f t="shared" si="13"/>
        <v>0</v>
      </c>
      <c r="J90" s="96"/>
      <c r="K90" s="96"/>
    </row>
    <row r="91" spans="1:11">
      <c r="A91" s="98">
        <f>IF(Values_Entered,A90+1,"")</f>
        <v>74</v>
      </c>
      <c r="B91" s="97">
        <f t="shared" si="8"/>
        <v>44287</v>
      </c>
      <c r="C91" s="90">
        <f t="shared" si="14"/>
        <v>0</v>
      </c>
      <c r="D91" s="90">
        <f t="shared" si="9"/>
        <v>1887.1233644010874</v>
      </c>
      <c r="E91" s="91">
        <f t="shared" si="10"/>
        <v>0</v>
      </c>
      <c r="F91" s="90">
        <f t="shared" si="11"/>
        <v>0</v>
      </c>
      <c r="G91" s="90">
        <f t="shared" si="12"/>
        <v>0</v>
      </c>
      <c r="H91" s="90">
        <f t="shared" si="15"/>
        <v>0</v>
      </c>
      <c r="I91" s="90">
        <f t="shared" si="13"/>
        <v>0</v>
      </c>
      <c r="J91" s="96"/>
      <c r="K91" s="96"/>
    </row>
    <row r="92" spans="1:11">
      <c r="A92" s="98">
        <f>IF(Values_Entered,A91+1,"")</f>
        <v>75</v>
      </c>
      <c r="B92" s="97">
        <f t="shared" si="8"/>
        <v>44317</v>
      </c>
      <c r="C92" s="90">
        <f t="shared" si="14"/>
        <v>0</v>
      </c>
      <c r="D92" s="90">
        <f t="shared" si="9"/>
        <v>1887.1233644010874</v>
      </c>
      <c r="E92" s="91">
        <f t="shared" si="10"/>
        <v>0</v>
      </c>
      <c r="F92" s="90">
        <f t="shared" si="11"/>
        <v>0</v>
      </c>
      <c r="G92" s="90">
        <f t="shared" si="12"/>
        <v>0</v>
      </c>
      <c r="H92" s="90">
        <f t="shared" si="15"/>
        <v>0</v>
      </c>
      <c r="I92" s="90">
        <f t="shared" si="13"/>
        <v>0</v>
      </c>
      <c r="J92" s="96"/>
      <c r="K92" s="96"/>
    </row>
    <row r="93" spans="1:11">
      <c r="A93" s="98">
        <f>IF(Values_Entered,A92+1,"")</f>
        <v>76</v>
      </c>
      <c r="B93" s="97">
        <f t="shared" si="8"/>
        <v>44348</v>
      </c>
      <c r="C93" s="90">
        <f t="shared" si="14"/>
        <v>0</v>
      </c>
      <c r="D93" s="90">
        <f t="shared" si="9"/>
        <v>1887.1233644010874</v>
      </c>
      <c r="E93" s="91">
        <f t="shared" si="10"/>
        <v>0</v>
      </c>
      <c r="F93" s="90">
        <f t="shared" si="11"/>
        <v>0</v>
      </c>
      <c r="G93" s="90">
        <f t="shared" si="12"/>
        <v>0</v>
      </c>
      <c r="H93" s="90">
        <f t="shared" si="15"/>
        <v>0</v>
      </c>
      <c r="I93" s="90">
        <f t="shared" si="13"/>
        <v>0</v>
      </c>
      <c r="J93" s="96"/>
      <c r="K93" s="96"/>
    </row>
    <row r="94" spans="1:11">
      <c r="A94" s="98">
        <f>IF(Values_Entered,A93+1,"")</f>
        <v>77</v>
      </c>
      <c r="B94" s="97">
        <f t="shared" si="8"/>
        <v>44378</v>
      </c>
      <c r="C94" s="90">
        <f t="shared" si="14"/>
        <v>0</v>
      </c>
      <c r="D94" s="90">
        <f t="shared" si="9"/>
        <v>1887.1233644010874</v>
      </c>
      <c r="E94" s="91">
        <f t="shared" si="10"/>
        <v>0</v>
      </c>
      <c r="F94" s="90">
        <f t="shared" si="11"/>
        <v>0</v>
      </c>
      <c r="G94" s="90">
        <f t="shared" si="12"/>
        <v>0</v>
      </c>
      <c r="H94" s="90">
        <f t="shared" si="15"/>
        <v>0</v>
      </c>
      <c r="I94" s="90">
        <f t="shared" si="13"/>
        <v>0</v>
      </c>
      <c r="J94" s="96"/>
      <c r="K94" s="96"/>
    </row>
    <row r="95" spans="1:11">
      <c r="A95" s="98">
        <f>IF(Values_Entered,A94+1,"")</f>
        <v>78</v>
      </c>
      <c r="B95" s="97">
        <f t="shared" si="8"/>
        <v>44409</v>
      </c>
      <c r="C95" s="90">
        <f t="shared" si="14"/>
        <v>0</v>
      </c>
      <c r="D95" s="90">
        <f t="shared" si="9"/>
        <v>1887.1233644010874</v>
      </c>
      <c r="E95" s="91">
        <f t="shared" si="10"/>
        <v>0</v>
      </c>
      <c r="F95" s="90">
        <f t="shared" si="11"/>
        <v>0</v>
      </c>
      <c r="G95" s="90">
        <f t="shared" si="12"/>
        <v>0</v>
      </c>
      <c r="H95" s="90">
        <f t="shared" si="15"/>
        <v>0</v>
      </c>
      <c r="I95" s="90">
        <f t="shared" si="13"/>
        <v>0</v>
      </c>
      <c r="J95" s="96"/>
      <c r="K95" s="96"/>
    </row>
    <row r="96" spans="1:11">
      <c r="A96" s="98">
        <f>IF(Values_Entered,A95+1,"")</f>
        <v>79</v>
      </c>
      <c r="B96" s="97">
        <f t="shared" si="8"/>
        <v>44440</v>
      </c>
      <c r="C96" s="90">
        <f t="shared" si="14"/>
        <v>0</v>
      </c>
      <c r="D96" s="90">
        <f t="shared" si="9"/>
        <v>1887.1233644010874</v>
      </c>
      <c r="E96" s="91">
        <f t="shared" si="10"/>
        <v>0</v>
      </c>
      <c r="F96" s="90">
        <f t="shared" si="11"/>
        <v>0</v>
      </c>
      <c r="G96" s="90">
        <f t="shared" si="12"/>
        <v>0</v>
      </c>
      <c r="H96" s="90">
        <f t="shared" si="15"/>
        <v>0</v>
      </c>
      <c r="I96" s="90">
        <f t="shared" si="13"/>
        <v>0</v>
      </c>
      <c r="J96" s="96"/>
      <c r="K96" s="96"/>
    </row>
    <row r="97" spans="1:11">
      <c r="A97" s="98">
        <f>IF(Values_Entered,A96+1,"")</f>
        <v>80</v>
      </c>
      <c r="B97" s="97">
        <f t="shared" si="8"/>
        <v>44470</v>
      </c>
      <c r="C97" s="90">
        <f t="shared" si="14"/>
        <v>0</v>
      </c>
      <c r="D97" s="90">
        <f t="shared" si="9"/>
        <v>1887.1233644010874</v>
      </c>
      <c r="E97" s="91">
        <f t="shared" si="10"/>
        <v>0</v>
      </c>
      <c r="F97" s="90">
        <f t="shared" si="11"/>
        <v>0</v>
      </c>
      <c r="G97" s="90">
        <f t="shared" si="12"/>
        <v>0</v>
      </c>
      <c r="H97" s="90">
        <f t="shared" si="15"/>
        <v>0</v>
      </c>
      <c r="I97" s="90">
        <f t="shared" si="13"/>
        <v>0</v>
      </c>
      <c r="J97" s="96"/>
      <c r="K97" s="96"/>
    </row>
    <row r="98" spans="1:11">
      <c r="A98" s="98">
        <f>IF(Values_Entered,A97+1,"")</f>
        <v>81</v>
      </c>
      <c r="B98" s="97">
        <f t="shared" si="8"/>
        <v>44501</v>
      </c>
      <c r="C98" s="90">
        <f t="shared" si="14"/>
        <v>0</v>
      </c>
      <c r="D98" s="90">
        <f t="shared" si="9"/>
        <v>1887.1233644010874</v>
      </c>
      <c r="E98" s="91">
        <f t="shared" si="10"/>
        <v>0</v>
      </c>
      <c r="F98" s="90">
        <f t="shared" si="11"/>
        <v>0</v>
      </c>
      <c r="G98" s="90">
        <f t="shared" si="12"/>
        <v>0</v>
      </c>
      <c r="H98" s="90">
        <f t="shared" si="15"/>
        <v>0</v>
      </c>
      <c r="I98" s="90">
        <f t="shared" si="13"/>
        <v>0</v>
      </c>
      <c r="J98" s="96"/>
      <c r="K98" s="96"/>
    </row>
    <row r="99" spans="1:11">
      <c r="A99" s="98">
        <f>IF(Values_Entered,A98+1,"")</f>
        <v>82</v>
      </c>
      <c r="B99" s="97">
        <f t="shared" si="8"/>
        <v>44531</v>
      </c>
      <c r="C99" s="90">
        <f t="shared" si="14"/>
        <v>0</v>
      </c>
      <c r="D99" s="90">
        <f t="shared" si="9"/>
        <v>1887.1233644010874</v>
      </c>
      <c r="E99" s="91">
        <f t="shared" si="10"/>
        <v>0</v>
      </c>
      <c r="F99" s="90">
        <f t="shared" si="11"/>
        <v>0</v>
      </c>
      <c r="G99" s="90">
        <f t="shared" si="12"/>
        <v>0</v>
      </c>
      <c r="H99" s="90">
        <f t="shared" si="15"/>
        <v>0</v>
      </c>
      <c r="I99" s="90">
        <f t="shared" si="13"/>
        <v>0</v>
      </c>
      <c r="J99" s="96"/>
      <c r="K99" s="96"/>
    </row>
    <row r="100" spans="1:11">
      <c r="A100" s="98">
        <f>IF(Values_Entered,A99+1,"")</f>
        <v>83</v>
      </c>
      <c r="B100" s="97">
        <f t="shared" si="8"/>
        <v>44562</v>
      </c>
      <c r="C100" s="90">
        <f t="shared" si="14"/>
        <v>0</v>
      </c>
      <c r="D100" s="90">
        <f t="shared" si="9"/>
        <v>1887.1233644010874</v>
      </c>
      <c r="E100" s="91">
        <f t="shared" si="10"/>
        <v>0</v>
      </c>
      <c r="F100" s="90">
        <f t="shared" si="11"/>
        <v>0</v>
      </c>
      <c r="G100" s="90">
        <f t="shared" si="12"/>
        <v>0</v>
      </c>
      <c r="H100" s="90">
        <f t="shared" si="15"/>
        <v>0</v>
      </c>
      <c r="I100" s="90">
        <f t="shared" si="13"/>
        <v>0</v>
      </c>
      <c r="J100" s="96"/>
      <c r="K100" s="96"/>
    </row>
    <row r="101" spans="1:11">
      <c r="A101" s="98">
        <f>IF(Values_Entered,A100+1,"")</f>
        <v>84</v>
      </c>
      <c r="B101" s="97">
        <f t="shared" si="8"/>
        <v>44593</v>
      </c>
      <c r="C101" s="90">
        <f t="shared" si="14"/>
        <v>0</v>
      </c>
      <c r="D101" s="90">
        <f t="shared" si="9"/>
        <v>1887.1233644010874</v>
      </c>
      <c r="E101" s="91">
        <f t="shared" si="10"/>
        <v>0</v>
      </c>
      <c r="F101" s="90">
        <f t="shared" si="11"/>
        <v>0</v>
      </c>
      <c r="G101" s="90">
        <f t="shared" si="12"/>
        <v>0</v>
      </c>
      <c r="H101" s="90">
        <f t="shared" si="15"/>
        <v>0</v>
      </c>
      <c r="I101" s="90">
        <f t="shared" si="13"/>
        <v>0</v>
      </c>
      <c r="J101" s="96"/>
      <c r="K101" s="96"/>
    </row>
    <row r="102" spans="1:11">
      <c r="A102" s="98">
        <f>IF(Values_Entered,A101+1,"")</f>
        <v>85</v>
      </c>
      <c r="B102" s="97">
        <f t="shared" si="8"/>
        <v>44621</v>
      </c>
      <c r="C102" s="90">
        <f t="shared" si="14"/>
        <v>0</v>
      </c>
      <c r="D102" s="90">
        <f t="shared" si="9"/>
        <v>1887.1233644010874</v>
      </c>
      <c r="E102" s="91">
        <f t="shared" si="10"/>
        <v>0</v>
      </c>
      <c r="F102" s="90">
        <f t="shared" si="11"/>
        <v>0</v>
      </c>
      <c r="G102" s="90">
        <f t="shared" si="12"/>
        <v>0</v>
      </c>
      <c r="H102" s="90">
        <f t="shared" si="15"/>
        <v>0</v>
      </c>
      <c r="I102" s="90">
        <f t="shared" si="13"/>
        <v>0</v>
      </c>
      <c r="J102" s="96"/>
      <c r="K102" s="96"/>
    </row>
    <row r="103" spans="1:11">
      <c r="A103" s="98">
        <f>IF(Values_Entered,A102+1,"")</f>
        <v>86</v>
      </c>
      <c r="B103" s="97">
        <f t="shared" si="8"/>
        <v>44652</v>
      </c>
      <c r="C103" s="90">
        <f t="shared" si="14"/>
        <v>0</v>
      </c>
      <c r="D103" s="90">
        <f t="shared" si="9"/>
        <v>1887.1233644010874</v>
      </c>
      <c r="E103" s="91">
        <f t="shared" si="10"/>
        <v>0</v>
      </c>
      <c r="F103" s="90">
        <f t="shared" si="11"/>
        <v>0</v>
      </c>
      <c r="G103" s="90">
        <f t="shared" si="12"/>
        <v>0</v>
      </c>
      <c r="H103" s="90">
        <f t="shared" si="15"/>
        <v>0</v>
      </c>
      <c r="I103" s="90">
        <f t="shared" si="13"/>
        <v>0</v>
      </c>
      <c r="J103" s="96"/>
      <c r="K103" s="96"/>
    </row>
    <row r="104" spans="1:11">
      <c r="A104" s="98">
        <f>IF(Values_Entered,A103+1,"")</f>
        <v>87</v>
      </c>
      <c r="B104" s="97">
        <f t="shared" si="8"/>
        <v>44682</v>
      </c>
      <c r="C104" s="90">
        <f t="shared" si="14"/>
        <v>0</v>
      </c>
      <c r="D104" s="90">
        <f t="shared" si="9"/>
        <v>1887.1233644010874</v>
      </c>
      <c r="E104" s="91">
        <f t="shared" si="10"/>
        <v>0</v>
      </c>
      <c r="F104" s="90">
        <f t="shared" si="11"/>
        <v>0</v>
      </c>
      <c r="G104" s="90">
        <f t="shared" si="12"/>
        <v>0</v>
      </c>
      <c r="H104" s="90">
        <f t="shared" si="15"/>
        <v>0</v>
      </c>
      <c r="I104" s="90">
        <f t="shared" si="13"/>
        <v>0</v>
      </c>
      <c r="J104" s="96"/>
      <c r="K104" s="96"/>
    </row>
    <row r="105" spans="1:11">
      <c r="A105" s="98">
        <f>IF(Values_Entered,A104+1,"")</f>
        <v>88</v>
      </c>
      <c r="B105" s="97">
        <f t="shared" si="8"/>
        <v>44713</v>
      </c>
      <c r="C105" s="90">
        <f t="shared" si="14"/>
        <v>0</v>
      </c>
      <c r="D105" s="90">
        <f t="shared" si="9"/>
        <v>1887.1233644010874</v>
      </c>
      <c r="E105" s="91">
        <f t="shared" si="10"/>
        <v>0</v>
      </c>
      <c r="F105" s="90">
        <f t="shared" si="11"/>
        <v>0</v>
      </c>
      <c r="G105" s="90">
        <f t="shared" si="12"/>
        <v>0</v>
      </c>
      <c r="H105" s="90">
        <f t="shared" si="15"/>
        <v>0</v>
      </c>
      <c r="I105" s="90">
        <f t="shared" si="13"/>
        <v>0</v>
      </c>
      <c r="J105" s="96"/>
      <c r="K105" s="96"/>
    </row>
    <row r="106" spans="1:11">
      <c r="A106" s="98">
        <f>IF(Values_Entered,A105+1,"")</f>
        <v>89</v>
      </c>
      <c r="B106" s="97">
        <f t="shared" si="8"/>
        <v>44743</v>
      </c>
      <c r="C106" s="90">
        <f t="shared" si="14"/>
        <v>0</v>
      </c>
      <c r="D106" s="90">
        <f t="shared" si="9"/>
        <v>1887.1233644010874</v>
      </c>
      <c r="E106" s="91">
        <f t="shared" si="10"/>
        <v>0</v>
      </c>
      <c r="F106" s="90">
        <f t="shared" si="11"/>
        <v>0</v>
      </c>
      <c r="G106" s="90">
        <f t="shared" si="12"/>
        <v>0</v>
      </c>
      <c r="H106" s="90">
        <f t="shared" si="15"/>
        <v>0</v>
      </c>
      <c r="I106" s="90">
        <f t="shared" si="13"/>
        <v>0</v>
      </c>
      <c r="J106" s="96"/>
      <c r="K106" s="96"/>
    </row>
    <row r="107" spans="1:11">
      <c r="A107" s="98">
        <f>IF(Values_Entered,A106+1,"")</f>
        <v>90</v>
      </c>
      <c r="B107" s="97">
        <f t="shared" si="8"/>
        <v>44774</v>
      </c>
      <c r="C107" s="90">
        <f t="shared" si="14"/>
        <v>0</v>
      </c>
      <c r="D107" s="90">
        <f t="shared" si="9"/>
        <v>1887.1233644010874</v>
      </c>
      <c r="E107" s="91">
        <f t="shared" si="10"/>
        <v>0</v>
      </c>
      <c r="F107" s="90">
        <f t="shared" si="11"/>
        <v>0</v>
      </c>
      <c r="G107" s="90">
        <f t="shared" si="12"/>
        <v>0</v>
      </c>
      <c r="H107" s="90">
        <f t="shared" si="15"/>
        <v>0</v>
      </c>
      <c r="I107" s="90">
        <f t="shared" si="13"/>
        <v>0</v>
      </c>
      <c r="J107" s="96"/>
      <c r="K107" s="96"/>
    </row>
    <row r="108" spans="1:11">
      <c r="A108" s="98">
        <f>IF(Values_Entered,A107+1,"")</f>
        <v>91</v>
      </c>
      <c r="B108" s="97">
        <f t="shared" si="8"/>
        <v>44805</v>
      </c>
      <c r="C108" s="90">
        <f t="shared" si="14"/>
        <v>0</v>
      </c>
      <c r="D108" s="90">
        <f t="shared" si="9"/>
        <v>1887.1233644010874</v>
      </c>
      <c r="E108" s="91">
        <f t="shared" si="10"/>
        <v>0</v>
      </c>
      <c r="F108" s="90">
        <f t="shared" si="11"/>
        <v>0</v>
      </c>
      <c r="G108" s="90">
        <f t="shared" si="12"/>
        <v>0</v>
      </c>
      <c r="H108" s="90">
        <f t="shared" si="15"/>
        <v>0</v>
      </c>
      <c r="I108" s="90">
        <f t="shared" si="13"/>
        <v>0</v>
      </c>
      <c r="J108" s="96"/>
      <c r="K108" s="96"/>
    </row>
    <row r="109" spans="1:11">
      <c r="A109" s="98">
        <f>IF(Values_Entered,A108+1,"")</f>
        <v>92</v>
      </c>
      <c r="B109" s="97">
        <f t="shared" si="8"/>
        <v>44835</v>
      </c>
      <c r="C109" s="90">
        <f t="shared" si="14"/>
        <v>0</v>
      </c>
      <c r="D109" s="90">
        <f t="shared" si="9"/>
        <v>1887.1233644010874</v>
      </c>
      <c r="E109" s="91">
        <f t="shared" si="10"/>
        <v>0</v>
      </c>
      <c r="F109" s="90">
        <f t="shared" si="11"/>
        <v>0</v>
      </c>
      <c r="G109" s="90">
        <f t="shared" si="12"/>
        <v>0</v>
      </c>
      <c r="H109" s="90">
        <f t="shared" si="15"/>
        <v>0</v>
      </c>
      <c r="I109" s="90">
        <f t="shared" si="13"/>
        <v>0</v>
      </c>
      <c r="J109" s="96"/>
      <c r="K109" s="96"/>
    </row>
    <row r="110" spans="1:11">
      <c r="A110" s="98">
        <f>IF(Values_Entered,A109+1,"")</f>
        <v>93</v>
      </c>
      <c r="B110" s="97">
        <f t="shared" si="8"/>
        <v>44866</v>
      </c>
      <c r="C110" s="90">
        <f t="shared" si="14"/>
        <v>0</v>
      </c>
      <c r="D110" s="90">
        <f t="shared" si="9"/>
        <v>1887.1233644010874</v>
      </c>
      <c r="E110" s="91">
        <f t="shared" si="10"/>
        <v>0</v>
      </c>
      <c r="F110" s="90">
        <f t="shared" si="11"/>
        <v>0</v>
      </c>
      <c r="G110" s="90">
        <f t="shared" si="12"/>
        <v>0</v>
      </c>
      <c r="H110" s="90">
        <f t="shared" si="15"/>
        <v>0</v>
      </c>
      <c r="I110" s="90">
        <f t="shared" si="13"/>
        <v>0</v>
      </c>
      <c r="J110" s="96"/>
      <c r="K110" s="96"/>
    </row>
    <row r="111" spans="1:11">
      <c r="A111" s="98">
        <f>IF(Values_Entered,A110+1,"")</f>
        <v>94</v>
      </c>
      <c r="B111" s="97">
        <f t="shared" si="8"/>
        <v>44896</v>
      </c>
      <c r="C111" s="90">
        <f t="shared" si="14"/>
        <v>0</v>
      </c>
      <c r="D111" s="90">
        <f t="shared" si="9"/>
        <v>1887.1233644010874</v>
      </c>
      <c r="E111" s="91">
        <f t="shared" si="10"/>
        <v>0</v>
      </c>
      <c r="F111" s="90">
        <f t="shared" si="11"/>
        <v>0</v>
      </c>
      <c r="G111" s="90">
        <f t="shared" si="12"/>
        <v>0</v>
      </c>
      <c r="H111" s="90">
        <f t="shared" si="15"/>
        <v>0</v>
      </c>
      <c r="I111" s="90">
        <f t="shared" si="13"/>
        <v>0</v>
      </c>
      <c r="J111" s="96"/>
      <c r="K111" s="96"/>
    </row>
    <row r="112" spans="1:11">
      <c r="A112" s="98">
        <f>IF(Values_Entered,A111+1,"")</f>
        <v>95</v>
      </c>
      <c r="B112" s="97">
        <f t="shared" si="8"/>
        <v>44927</v>
      </c>
      <c r="C112" s="90">
        <f t="shared" si="14"/>
        <v>0</v>
      </c>
      <c r="D112" s="90">
        <f t="shared" si="9"/>
        <v>1887.1233644010874</v>
      </c>
      <c r="E112" s="91">
        <f t="shared" si="10"/>
        <v>0</v>
      </c>
      <c r="F112" s="90">
        <f t="shared" si="11"/>
        <v>0</v>
      </c>
      <c r="G112" s="90">
        <f t="shared" si="12"/>
        <v>0</v>
      </c>
      <c r="H112" s="90">
        <f t="shared" si="15"/>
        <v>0</v>
      </c>
      <c r="I112" s="90">
        <f t="shared" si="13"/>
        <v>0</v>
      </c>
      <c r="J112" s="96"/>
      <c r="K112" s="96"/>
    </row>
    <row r="113" spans="1:11">
      <c r="A113" s="98">
        <f>IF(Values_Entered,A112+1,"")</f>
        <v>96</v>
      </c>
      <c r="B113" s="97">
        <f t="shared" si="8"/>
        <v>44958</v>
      </c>
      <c r="C113" s="90">
        <f t="shared" si="14"/>
        <v>0</v>
      </c>
      <c r="D113" s="90">
        <f t="shared" si="9"/>
        <v>1887.1233644010874</v>
      </c>
      <c r="E113" s="91">
        <f t="shared" si="10"/>
        <v>0</v>
      </c>
      <c r="F113" s="90">
        <f t="shared" si="11"/>
        <v>0</v>
      </c>
      <c r="G113" s="90">
        <f t="shared" si="12"/>
        <v>0</v>
      </c>
      <c r="H113" s="90">
        <f t="shared" si="15"/>
        <v>0</v>
      </c>
      <c r="I113" s="90">
        <f t="shared" si="13"/>
        <v>0</v>
      </c>
      <c r="J113" s="96"/>
      <c r="K113" s="96"/>
    </row>
    <row r="114" spans="1:11">
      <c r="A114" s="98">
        <f>IF(Values_Entered,A113+1,"")</f>
        <v>97</v>
      </c>
      <c r="B114" s="97">
        <f t="shared" si="8"/>
        <v>44986</v>
      </c>
      <c r="C114" s="90">
        <f t="shared" si="14"/>
        <v>0</v>
      </c>
      <c r="D114" s="90">
        <f t="shared" si="9"/>
        <v>1887.1233644010874</v>
      </c>
      <c r="E114" s="91">
        <f t="shared" si="10"/>
        <v>0</v>
      </c>
      <c r="F114" s="90">
        <f t="shared" si="11"/>
        <v>0</v>
      </c>
      <c r="G114" s="90">
        <f t="shared" si="12"/>
        <v>0</v>
      </c>
      <c r="H114" s="90">
        <f t="shared" si="15"/>
        <v>0</v>
      </c>
      <c r="I114" s="90">
        <f t="shared" si="13"/>
        <v>0</v>
      </c>
      <c r="J114" s="96"/>
      <c r="K114" s="96"/>
    </row>
    <row r="115" spans="1:11">
      <c r="A115" s="98">
        <f>IF(Values_Entered,A114+1,"")</f>
        <v>98</v>
      </c>
      <c r="B115" s="97">
        <f t="shared" si="8"/>
        <v>45017</v>
      </c>
      <c r="C115" s="90">
        <f t="shared" si="14"/>
        <v>0</v>
      </c>
      <c r="D115" s="90">
        <f t="shared" si="9"/>
        <v>1887.1233644010874</v>
      </c>
      <c r="E115" s="91">
        <f t="shared" si="10"/>
        <v>0</v>
      </c>
      <c r="F115" s="90">
        <f t="shared" si="11"/>
        <v>0</v>
      </c>
      <c r="G115" s="90">
        <f t="shared" si="12"/>
        <v>0</v>
      </c>
      <c r="H115" s="90">
        <f t="shared" si="15"/>
        <v>0</v>
      </c>
      <c r="I115" s="90">
        <f t="shared" si="13"/>
        <v>0</v>
      </c>
      <c r="J115" s="96"/>
      <c r="K115" s="96"/>
    </row>
    <row r="116" spans="1:11">
      <c r="A116" s="98">
        <f>IF(Values_Entered,A115+1,"")</f>
        <v>99</v>
      </c>
      <c r="B116" s="97">
        <f t="shared" si="8"/>
        <v>45047</v>
      </c>
      <c r="C116" s="90">
        <f t="shared" si="14"/>
        <v>0</v>
      </c>
      <c r="D116" s="90">
        <f t="shared" si="9"/>
        <v>1887.1233644010874</v>
      </c>
      <c r="E116" s="91">
        <f t="shared" si="10"/>
        <v>0</v>
      </c>
      <c r="F116" s="90">
        <f t="shared" si="11"/>
        <v>0</v>
      </c>
      <c r="G116" s="90">
        <f t="shared" si="12"/>
        <v>0</v>
      </c>
      <c r="H116" s="90">
        <f t="shared" si="15"/>
        <v>0</v>
      </c>
      <c r="I116" s="90">
        <f t="shared" si="13"/>
        <v>0</v>
      </c>
      <c r="J116" s="96"/>
      <c r="K116" s="96"/>
    </row>
    <row r="117" spans="1:11">
      <c r="A117" s="98">
        <f>IF(Values_Entered,A116+1,"")</f>
        <v>100</v>
      </c>
      <c r="B117" s="97">
        <f t="shared" si="8"/>
        <v>45078</v>
      </c>
      <c r="C117" s="90">
        <f t="shared" si="14"/>
        <v>0</v>
      </c>
      <c r="D117" s="90">
        <f t="shared" si="9"/>
        <v>1887.1233644010874</v>
      </c>
      <c r="E117" s="91">
        <f t="shared" si="10"/>
        <v>0</v>
      </c>
      <c r="F117" s="90">
        <f t="shared" si="11"/>
        <v>0</v>
      </c>
      <c r="G117" s="90">
        <f t="shared" si="12"/>
        <v>0</v>
      </c>
      <c r="H117" s="90">
        <f t="shared" si="15"/>
        <v>0</v>
      </c>
      <c r="I117" s="90">
        <f t="shared" si="13"/>
        <v>0</v>
      </c>
      <c r="J117" s="96"/>
      <c r="K117" s="96"/>
    </row>
    <row r="118" spans="1:11">
      <c r="A118" s="98">
        <f>IF(Values_Entered,A117+1,"")</f>
        <v>101</v>
      </c>
      <c r="B118" s="97">
        <f t="shared" si="8"/>
        <v>45108</v>
      </c>
      <c r="C118" s="90">
        <f t="shared" si="14"/>
        <v>0</v>
      </c>
      <c r="D118" s="90">
        <f t="shared" si="9"/>
        <v>1887.1233644010874</v>
      </c>
      <c r="E118" s="91">
        <f t="shared" si="10"/>
        <v>0</v>
      </c>
      <c r="F118" s="90">
        <f t="shared" si="11"/>
        <v>0</v>
      </c>
      <c r="G118" s="90">
        <f t="shared" si="12"/>
        <v>0</v>
      </c>
      <c r="H118" s="90">
        <f t="shared" si="15"/>
        <v>0</v>
      </c>
      <c r="I118" s="90">
        <f t="shared" si="13"/>
        <v>0</v>
      </c>
      <c r="J118" s="96"/>
      <c r="K118" s="96"/>
    </row>
    <row r="119" spans="1:11">
      <c r="A119" s="98">
        <f>IF(Values_Entered,A118+1,"")</f>
        <v>102</v>
      </c>
      <c r="B119" s="97">
        <f t="shared" si="8"/>
        <v>45139</v>
      </c>
      <c r="C119" s="90">
        <f t="shared" si="14"/>
        <v>0</v>
      </c>
      <c r="D119" s="90">
        <f t="shared" si="9"/>
        <v>1887.1233644010874</v>
      </c>
      <c r="E119" s="91">
        <f t="shared" si="10"/>
        <v>0</v>
      </c>
      <c r="F119" s="90">
        <f t="shared" si="11"/>
        <v>0</v>
      </c>
      <c r="G119" s="90">
        <f t="shared" si="12"/>
        <v>0</v>
      </c>
      <c r="H119" s="90">
        <f t="shared" si="15"/>
        <v>0</v>
      </c>
      <c r="I119" s="90">
        <f t="shared" si="13"/>
        <v>0</v>
      </c>
      <c r="J119" s="96"/>
      <c r="K119" s="96"/>
    </row>
    <row r="120" spans="1:11">
      <c r="A120" s="98">
        <f>IF(Values_Entered,A119+1,"")</f>
        <v>103</v>
      </c>
      <c r="B120" s="97">
        <f t="shared" si="8"/>
        <v>45170</v>
      </c>
      <c r="C120" s="90">
        <f t="shared" si="14"/>
        <v>0</v>
      </c>
      <c r="D120" s="90">
        <f t="shared" si="9"/>
        <v>1887.1233644010874</v>
      </c>
      <c r="E120" s="91">
        <f t="shared" si="10"/>
        <v>0</v>
      </c>
      <c r="F120" s="90">
        <f t="shared" si="11"/>
        <v>0</v>
      </c>
      <c r="G120" s="90">
        <f t="shared" si="12"/>
        <v>0</v>
      </c>
      <c r="H120" s="90">
        <f t="shared" si="15"/>
        <v>0</v>
      </c>
      <c r="I120" s="90">
        <f t="shared" si="13"/>
        <v>0</v>
      </c>
      <c r="J120" s="96"/>
      <c r="K120" s="96"/>
    </row>
    <row r="121" spans="1:11">
      <c r="A121" s="98">
        <f>IF(Values_Entered,A120+1,"")</f>
        <v>104</v>
      </c>
      <c r="B121" s="97">
        <f t="shared" si="8"/>
        <v>45200</v>
      </c>
      <c r="C121" s="90">
        <f t="shared" si="14"/>
        <v>0</v>
      </c>
      <c r="D121" s="90">
        <f t="shared" si="9"/>
        <v>1887.1233644010874</v>
      </c>
      <c r="E121" s="91">
        <f t="shared" si="10"/>
        <v>0</v>
      </c>
      <c r="F121" s="90">
        <f t="shared" si="11"/>
        <v>0</v>
      </c>
      <c r="G121" s="90">
        <f t="shared" si="12"/>
        <v>0</v>
      </c>
      <c r="H121" s="90">
        <f t="shared" si="15"/>
        <v>0</v>
      </c>
      <c r="I121" s="90">
        <f t="shared" si="13"/>
        <v>0</v>
      </c>
      <c r="J121" s="96"/>
      <c r="K121" s="96"/>
    </row>
    <row r="122" spans="1:11">
      <c r="A122" s="98">
        <f>IF(Values_Entered,A121+1,"")</f>
        <v>105</v>
      </c>
      <c r="B122" s="97">
        <f t="shared" si="8"/>
        <v>45231</v>
      </c>
      <c r="C122" s="90">
        <f t="shared" si="14"/>
        <v>0</v>
      </c>
      <c r="D122" s="90">
        <f t="shared" si="9"/>
        <v>1887.1233644010874</v>
      </c>
      <c r="E122" s="91">
        <f t="shared" si="10"/>
        <v>0</v>
      </c>
      <c r="F122" s="90">
        <f t="shared" si="11"/>
        <v>0</v>
      </c>
      <c r="G122" s="90">
        <f t="shared" si="12"/>
        <v>0</v>
      </c>
      <c r="H122" s="90">
        <f t="shared" si="15"/>
        <v>0</v>
      </c>
      <c r="I122" s="90">
        <f t="shared" si="13"/>
        <v>0</v>
      </c>
      <c r="J122" s="96"/>
      <c r="K122" s="96"/>
    </row>
    <row r="123" spans="1:11">
      <c r="A123" s="98">
        <f>IF(Values_Entered,A122+1,"")</f>
        <v>106</v>
      </c>
      <c r="B123" s="97">
        <f t="shared" si="8"/>
        <v>45261</v>
      </c>
      <c r="C123" s="90">
        <f t="shared" si="14"/>
        <v>0</v>
      </c>
      <c r="D123" s="90">
        <f t="shared" si="9"/>
        <v>1887.1233644010874</v>
      </c>
      <c r="E123" s="91">
        <f t="shared" si="10"/>
        <v>0</v>
      </c>
      <c r="F123" s="90">
        <f t="shared" si="11"/>
        <v>0</v>
      </c>
      <c r="G123" s="90">
        <f t="shared" si="12"/>
        <v>0</v>
      </c>
      <c r="H123" s="90">
        <f t="shared" si="15"/>
        <v>0</v>
      </c>
      <c r="I123" s="90">
        <f t="shared" si="13"/>
        <v>0</v>
      </c>
      <c r="J123" s="96"/>
      <c r="K123" s="96"/>
    </row>
    <row r="124" spans="1:11">
      <c r="A124" s="98">
        <f>IF(Values_Entered,A123+1,"")</f>
        <v>107</v>
      </c>
      <c r="B124" s="97">
        <f t="shared" si="8"/>
        <v>45292</v>
      </c>
      <c r="C124" s="90">
        <f t="shared" si="14"/>
        <v>0</v>
      </c>
      <c r="D124" s="90">
        <f t="shared" si="9"/>
        <v>1887.1233644010874</v>
      </c>
      <c r="E124" s="91">
        <f t="shared" si="10"/>
        <v>0</v>
      </c>
      <c r="F124" s="90">
        <f t="shared" si="11"/>
        <v>0</v>
      </c>
      <c r="G124" s="90">
        <f t="shared" si="12"/>
        <v>0</v>
      </c>
      <c r="H124" s="90">
        <f t="shared" si="15"/>
        <v>0</v>
      </c>
      <c r="I124" s="90">
        <f t="shared" si="13"/>
        <v>0</v>
      </c>
      <c r="J124" s="96"/>
      <c r="K124" s="96"/>
    </row>
    <row r="125" spans="1:11">
      <c r="A125" s="98">
        <f>IF(Values_Entered,A124+1,"")</f>
        <v>108</v>
      </c>
      <c r="B125" s="97">
        <f t="shared" si="8"/>
        <v>45323</v>
      </c>
      <c r="C125" s="90">
        <f t="shared" si="14"/>
        <v>0</v>
      </c>
      <c r="D125" s="90">
        <f t="shared" si="9"/>
        <v>1887.1233644010874</v>
      </c>
      <c r="E125" s="91">
        <f t="shared" si="10"/>
        <v>0</v>
      </c>
      <c r="F125" s="90">
        <f t="shared" si="11"/>
        <v>0</v>
      </c>
      <c r="G125" s="90">
        <f t="shared" si="12"/>
        <v>0</v>
      </c>
      <c r="H125" s="90">
        <f t="shared" si="15"/>
        <v>0</v>
      </c>
      <c r="I125" s="90">
        <f t="shared" si="13"/>
        <v>0</v>
      </c>
      <c r="J125" s="96"/>
      <c r="K125" s="96"/>
    </row>
    <row r="126" spans="1:11">
      <c r="A126" s="98">
        <f>IF(Values_Entered,A125+1,"")</f>
        <v>109</v>
      </c>
      <c r="B126" s="97">
        <f t="shared" si="8"/>
        <v>45352</v>
      </c>
      <c r="C126" s="90">
        <f t="shared" si="14"/>
        <v>0</v>
      </c>
      <c r="D126" s="90">
        <f t="shared" si="9"/>
        <v>1887.1233644010874</v>
      </c>
      <c r="E126" s="91">
        <f t="shared" si="10"/>
        <v>0</v>
      </c>
      <c r="F126" s="90">
        <f t="shared" si="11"/>
        <v>0</v>
      </c>
      <c r="G126" s="90">
        <f t="shared" si="12"/>
        <v>0</v>
      </c>
      <c r="H126" s="90">
        <f t="shared" si="15"/>
        <v>0</v>
      </c>
      <c r="I126" s="90">
        <f t="shared" si="13"/>
        <v>0</v>
      </c>
      <c r="J126" s="96"/>
      <c r="K126" s="96"/>
    </row>
    <row r="127" spans="1:11">
      <c r="A127" s="98">
        <f>IF(Values_Entered,A126+1,"")</f>
        <v>110</v>
      </c>
      <c r="B127" s="97">
        <f t="shared" si="8"/>
        <v>45383</v>
      </c>
      <c r="C127" s="90">
        <f t="shared" si="14"/>
        <v>0</v>
      </c>
      <c r="D127" s="90">
        <f t="shared" si="9"/>
        <v>1887.1233644010874</v>
      </c>
      <c r="E127" s="91">
        <f t="shared" si="10"/>
        <v>0</v>
      </c>
      <c r="F127" s="90">
        <f t="shared" si="11"/>
        <v>0</v>
      </c>
      <c r="G127" s="90">
        <f t="shared" si="12"/>
        <v>0</v>
      </c>
      <c r="H127" s="90">
        <f t="shared" si="15"/>
        <v>0</v>
      </c>
      <c r="I127" s="90">
        <f t="shared" si="13"/>
        <v>0</v>
      </c>
      <c r="J127" s="96"/>
      <c r="K127" s="96"/>
    </row>
    <row r="128" spans="1:11">
      <c r="A128" s="98">
        <f>IF(Values_Entered,A127+1,"")</f>
        <v>111</v>
      </c>
      <c r="B128" s="97">
        <f t="shared" si="8"/>
        <v>45413</v>
      </c>
      <c r="C128" s="90">
        <f t="shared" si="14"/>
        <v>0</v>
      </c>
      <c r="D128" s="90">
        <f t="shared" si="9"/>
        <v>1887.1233644010874</v>
      </c>
      <c r="E128" s="91">
        <f t="shared" si="10"/>
        <v>0</v>
      </c>
      <c r="F128" s="90">
        <f t="shared" si="11"/>
        <v>0</v>
      </c>
      <c r="G128" s="90">
        <f t="shared" si="12"/>
        <v>0</v>
      </c>
      <c r="H128" s="90">
        <f t="shared" si="15"/>
        <v>0</v>
      </c>
      <c r="I128" s="90">
        <f t="shared" si="13"/>
        <v>0</v>
      </c>
      <c r="J128" s="96"/>
      <c r="K128" s="96"/>
    </row>
    <row r="129" spans="1:11">
      <c r="A129" s="98">
        <f>IF(Values_Entered,A128+1,"")</f>
        <v>112</v>
      </c>
      <c r="B129" s="97">
        <f t="shared" si="8"/>
        <v>45444</v>
      </c>
      <c r="C129" s="90">
        <f t="shared" si="14"/>
        <v>0</v>
      </c>
      <c r="D129" s="90">
        <f t="shared" si="9"/>
        <v>1887.1233644010874</v>
      </c>
      <c r="E129" s="91">
        <f t="shared" si="10"/>
        <v>0</v>
      </c>
      <c r="F129" s="90">
        <f t="shared" si="11"/>
        <v>0</v>
      </c>
      <c r="G129" s="90">
        <f t="shared" si="12"/>
        <v>0</v>
      </c>
      <c r="H129" s="90">
        <f t="shared" si="15"/>
        <v>0</v>
      </c>
      <c r="I129" s="90">
        <f t="shared" si="13"/>
        <v>0</v>
      </c>
      <c r="J129" s="96"/>
      <c r="K129" s="96"/>
    </row>
    <row r="130" spans="1:11">
      <c r="A130" s="98">
        <f>IF(Values_Entered,A129+1,"")</f>
        <v>113</v>
      </c>
      <c r="B130" s="97">
        <f t="shared" si="8"/>
        <v>45474</v>
      </c>
      <c r="C130" s="90">
        <f t="shared" si="14"/>
        <v>0</v>
      </c>
      <c r="D130" s="90">
        <f t="shared" si="9"/>
        <v>1887.1233644010874</v>
      </c>
      <c r="E130" s="91">
        <f t="shared" si="10"/>
        <v>0</v>
      </c>
      <c r="F130" s="90">
        <f t="shared" si="11"/>
        <v>0</v>
      </c>
      <c r="G130" s="90">
        <f t="shared" si="12"/>
        <v>0</v>
      </c>
      <c r="H130" s="90">
        <f t="shared" si="15"/>
        <v>0</v>
      </c>
      <c r="I130" s="90">
        <f t="shared" si="13"/>
        <v>0</v>
      </c>
      <c r="J130" s="96"/>
      <c r="K130" s="96"/>
    </row>
    <row r="131" spans="1:11">
      <c r="A131" s="98">
        <f>IF(Values_Entered,A130+1,"")</f>
        <v>114</v>
      </c>
      <c r="B131" s="97">
        <f t="shared" si="8"/>
        <v>45505</v>
      </c>
      <c r="C131" s="90">
        <f t="shared" si="14"/>
        <v>0</v>
      </c>
      <c r="D131" s="90">
        <f t="shared" si="9"/>
        <v>1887.1233644010874</v>
      </c>
      <c r="E131" s="91">
        <f t="shared" si="10"/>
        <v>0</v>
      </c>
      <c r="F131" s="90">
        <f t="shared" si="11"/>
        <v>0</v>
      </c>
      <c r="G131" s="90">
        <f t="shared" si="12"/>
        <v>0</v>
      </c>
      <c r="H131" s="90">
        <f t="shared" si="15"/>
        <v>0</v>
      </c>
      <c r="I131" s="90">
        <f t="shared" si="13"/>
        <v>0</v>
      </c>
      <c r="J131" s="96"/>
      <c r="K131" s="96"/>
    </row>
    <row r="132" spans="1:11">
      <c r="A132" s="98">
        <f>IF(Values_Entered,A131+1,"")</f>
        <v>115</v>
      </c>
      <c r="B132" s="97">
        <f t="shared" si="8"/>
        <v>45536</v>
      </c>
      <c r="C132" s="90">
        <f t="shared" si="14"/>
        <v>0</v>
      </c>
      <c r="D132" s="90">
        <f t="shared" si="9"/>
        <v>1887.1233644010874</v>
      </c>
      <c r="E132" s="91">
        <f t="shared" si="10"/>
        <v>0</v>
      </c>
      <c r="F132" s="90">
        <f t="shared" si="11"/>
        <v>0</v>
      </c>
      <c r="G132" s="90">
        <f t="shared" si="12"/>
        <v>0</v>
      </c>
      <c r="H132" s="90">
        <f t="shared" si="15"/>
        <v>0</v>
      </c>
      <c r="I132" s="90">
        <f t="shared" si="13"/>
        <v>0</v>
      </c>
      <c r="J132" s="96"/>
      <c r="K132" s="96"/>
    </row>
    <row r="133" spans="1:11">
      <c r="A133" s="98">
        <f>IF(Values_Entered,A132+1,"")</f>
        <v>116</v>
      </c>
      <c r="B133" s="97">
        <f t="shared" si="8"/>
        <v>45566</v>
      </c>
      <c r="C133" s="90">
        <f t="shared" si="14"/>
        <v>0</v>
      </c>
      <c r="D133" s="90">
        <f t="shared" si="9"/>
        <v>1887.1233644010874</v>
      </c>
      <c r="E133" s="91">
        <f t="shared" si="10"/>
        <v>0</v>
      </c>
      <c r="F133" s="90">
        <f t="shared" si="11"/>
        <v>0</v>
      </c>
      <c r="G133" s="90">
        <f t="shared" si="12"/>
        <v>0</v>
      </c>
      <c r="H133" s="90">
        <f t="shared" si="15"/>
        <v>0</v>
      </c>
      <c r="I133" s="90">
        <f t="shared" si="13"/>
        <v>0</v>
      </c>
      <c r="J133" s="96"/>
      <c r="K133" s="96"/>
    </row>
    <row r="134" spans="1:11">
      <c r="A134" s="98">
        <f>IF(Values_Entered,A133+1,"")</f>
        <v>117</v>
      </c>
      <c r="B134" s="97">
        <f t="shared" si="8"/>
        <v>45597</v>
      </c>
      <c r="C134" s="90">
        <f t="shared" si="14"/>
        <v>0</v>
      </c>
      <c r="D134" s="90">
        <f t="shared" si="9"/>
        <v>1887.1233644010874</v>
      </c>
      <c r="E134" s="91">
        <f t="shared" si="10"/>
        <v>0</v>
      </c>
      <c r="F134" s="90">
        <f t="shared" si="11"/>
        <v>0</v>
      </c>
      <c r="G134" s="90">
        <f t="shared" si="12"/>
        <v>0</v>
      </c>
      <c r="H134" s="90">
        <f t="shared" si="15"/>
        <v>0</v>
      </c>
      <c r="I134" s="90">
        <f t="shared" si="13"/>
        <v>0</v>
      </c>
      <c r="J134" s="96"/>
      <c r="K134" s="96"/>
    </row>
    <row r="135" spans="1:11">
      <c r="A135" s="98">
        <f>IF(Values_Entered,A134+1,"")</f>
        <v>118</v>
      </c>
      <c r="B135" s="97">
        <f t="shared" si="8"/>
        <v>45627</v>
      </c>
      <c r="C135" s="90">
        <f t="shared" si="14"/>
        <v>0</v>
      </c>
      <c r="D135" s="90">
        <f t="shared" si="9"/>
        <v>1887.1233644010874</v>
      </c>
      <c r="E135" s="91">
        <f t="shared" si="10"/>
        <v>0</v>
      </c>
      <c r="F135" s="90">
        <f t="shared" si="11"/>
        <v>0</v>
      </c>
      <c r="G135" s="90">
        <f t="shared" si="12"/>
        <v>0</v>
      </c>
      <c r="H135" s="90">
        <f t="shared" si="15"/>
        <v>0</v>
      </c>
      <c r="I135" s="90">
        <f t="shared" si="13"/>
        <v>0</v>
      </c>
      <c r="J135" s="96"/>
      <c r="K135" s="96"/>
    </row>
    <row r="136" spans="1:11">
      <c r="A136" s="98">
        <f>IF(Values_Entered,A135+1,"")</f>
        <v>119</v>
      </c>
      <c r="B136" s="97">
        <f t="shared" si="8"/>
        <v>45658</v>
      </c>
      <c r="C136" s="90">
        <f t="shared" si="14"/>
        <v>0</v>
      </c>
      <c r="D136" s="90">
        <f t="shared" si="9"/>
        <v>1887.1233644010874</v>
      </c>
      <c r="E136" s="91">
        <f t="shared" si="10"/>
        <v>0</v>
      </c>
      <c r="F136" s="90">
        <f t="shared" si="11"/>
        <v>0</v>
      </c>
      <c r="G136" s="90">
        <f t="shared" si="12"/>
        <v>0</v>
      </c>
      <c r="H136" s="90">
        <f t="shared" si="15"/>
        <v>0</v>
      </c>
      <c r="I136" s="90">
        <f t="shared" si="13"/>
        <v>0</v>
      </c>
      <c r="J136" s="96"/>
      <c r="K136" s="96"/>
    </row>
    <row r="137" spans="1:11">
      <c r="A137" s="98">
        <f>IF(Values_Entered,A136+1,"")</f>
        <v>120</v>
      </c>
      <c r="B137" s="97">
        <f t="shared" si="8"/>
        <v>45689</v>
      </c>
      <c r="C137" s="90">
        <f t="shared" si="14"/>
        <v>0</v>
      </c>
      <c r="D137" s="90">
        <f t="shared" si="9"/>
        <v>1887.1233644010874</v>
      </c>
      <c r="E137" s="91">
        <f t="shared" si="10"/>
        <v>0</v>
      </c>
      <c r="F137" s="90">
        <f t="shared" si="11"/>
        <v>0</v>
      </c>
      <c r="G137" s="90">
        <f t="shared" si="12"/>
        <v>0</v>
      </c>
      <c r="H137" s="90">
        <f t="shared" si="15"/>
        <v>0</v>
      </c>
      <c r="I137" s="90">
        <f t="shared" si="13"/>
        <v>0</v>
      </c>
      <c r="J137" s="96"/>
      <c r="K137" s="96"/>
    </row>
    <row r="138" spans="1:11">
      <c r="A138" s="98">
        <f>IF(Values_Entered,A137+1,"")</f>
        <v>121</v>
      </c>
      <c r="B138" s="97">
        <f t="shared" si="8"/>
        <v>45717</v>
      </c>
      <c r="C138" s="90">
        <f t="shared" si="14"/>
        <v>0</v>
      </c>
      <c r="D138" s="90">
        <f t="shared" si="9"/>
        <v>1887.1233644010874</v>
      </c>
      <c r="E138" s="91">
        <f t="shared" si="10"/>
        <v>0</v>
      </c>
      <c r="F138" s="90">
        <f t="shared" si="11"/>
        <v>0</v>
      </c>
      <c r="G138" s="90">
        <f t="shared" si="12"/>
        <v>0</v>
      </c>
      <c r="H138" s="90">
        <f t="shared" si="15"/>
        <v>0</v>
      </c>
      <c r="I138" s="90">
        <f t="shared" si="13"/>
        <v>0</v>
      </c>
      <c r="J138" s="96"/>
      <c r="K138" s="96"/>
    </row>
    <row r="139" spans="1:11">
      <c r="A139" s="98">
        <f>IF(Values_Entered,A138+1,"")</f>
        <v>122</v>
      </c>
      <c r="B139" s="97">
        <f t="shared" si="8"/>
        <v>45748</v>
      </c>
      <c r="C139" s="90">
        <f t="shared" si="14"/>
        <v>0</v>
      </c>
      <c r="D139" s="90">
        <f t="shared" si="9"/>
        <v>1887.1233644010874</v>
      </c>
      <c r="E139" s="91">
        <f t="shared" si="10"/>
        <v>0</v>
      </c>
      <c r="F139" s="90">
        <f t="shared" si="11"/>
        <v>0</v>
      </c>
      <c r="G139" s="90">
        <f t="shared" si="12"/>
        <v>0</v>
      </c>
      <c r="H139" s="90">
        <f t="shared" si="15"/>
        <v>0</v>
      </c>
      <c r="I139" s="90">
        <f t="shared" si="13"/>
        <v>0</v>
      </c>
      <c r="J139" s="96"/>
      <c r="K139" s="96"/>
    </row>
    <row r="140" spans="1:11">
      <c r="A140" s="98">
        <f>IF(Values_Entered,A139+1,"")</f>
        <v>123</v>
      </c>
      <c r="B140" s="97">
        <f t="shared" si="8"/>
        <v>45778</v>
      </c>
      <c r="C140" s="90">
        <f t="shared" si="14"/>
        <v>0</v>
      </c>
      <c r="D140" s="90">
        <f t="shared" si="9"/>
        <v>1887.1233644010874</v>
      </c>
      <c r="E140" s="91">
        <f t="shared" si="10"/>
        <v>0</v>
      </c>
      <c r="F140" s="90">
        <f t="shared" si="11"/>
        <v>0</v>
      </c>
      <c r="G140" s="90">
        <f t="shared" si="12"/>
        <v>0</v>
      </c>
      <c r="H140" s="90">
        <f t="shared" si="15"/>
        <v>0</v>
      </c>
      <c r="I140" s="90">
        <f t="shared" si="13"/>
        <v>0</v>
      </c>
      <c r="J140" s="96"/>
      <c r="K140" s="96"/>
    </row>
    <row r="141" spans="1:11">
      <c r="A141" s="98">
        <f>IF(Values_Entered,A140+1,"")</f>
        <v>124</v>
      </c>
      <c r="B141" s="97">
        <f t="shared" si="8"/>
        <v>45809</v>
      </c>
      <c r="C141" s="90">
        <f t="shared" si="14"/>
        <v>0</v>
      </c>
      <c r="D141" s="90">
        <f t="shared" si="9"/>
        <v>1887.1233644010874</v>
      </c>
      <c r="E141" s="91">
        <f t="shared" si="10"/>
        <v>0</v>
      </c>
      <c r="F141" s="90">
        <f t="shared" si="11"/>
        <v>0</v>
      </c>
      <c r="G141" s="90">
        <f t="shared" si="12"/>
        <v>0</v>
      </c>
      <c r="H141" s="90">
        <f t="shared" si="15"/>
        <v>0</v>
      </c>
      <c r="I141" s="90">
        <f t="shared" si="13"/>
        <v>0</v>
      </c>
      <c r="J141" s="96"/>
      <c r="K141" s="96"/>
    </row>
    <row r="142" spans="1:11">
      <c r="A142" s="98">
        <f>IF(Values_Entered,A141+1,"")</f>
        <v>125</v>
      </c>
      <c r="B142" s="97">
        <f t="shared" si="8"/>
        <v>45839</v>
      </c>
      <c r="C142" s="90">
        <f t="shared" si="14"/>
        <v>0</v>
      </c>
      <c r="D142" s="90">
        <f t="shared" si="9"/>
        <v>1887.1233644010874</v>
      </c>
      <c r="E142" s="91">
        <f t="shared" si="10"/>
        <v>0</v>
      </c>
      <c r="F142" s="90">
        <f t="shared" si="11"/>
        <v>0</v>
      </c>
      <c r="G142" s="90">
        <f t="shared" si="12"/>
        <v>0</v>
      </c>
      <c r="H142" s="90">
        <f t="shared" si="15"/>
        <v>0</v>
      </c>
      <c r="I142" s="90">
        <f t="shared" si="13"/>
        <v>0</v>
      </c>
      <c r="J142" s="96"/>
      <c r="K142" s="96"/>
    </row>
    <row r="143" spans="1:11">
      <c r="A143" s="98">
        <f>IF(Values_Entered,A142+1,"")</f>
        <v>126</v>
      </c>
      <c r="B143" s="97">
        <f t="shared" si="8"/>
        <v>45870</v>
      </c>
      <c r="C143" s="90">
        <f t="shared" si="14"/>
        <v>0</v>
      </c>
      <c r="D143" s="90">
        <f t="shared" si="9"/>
        <v>1887.1233644010874</v>
      </c>
      <c r="E143" s="91">
        <f t="shared" si="10"/>
        <v>0</v>
      </c>
      <c r="F143" s="90">
        <f t="shared" si="11"/>
        <v>0</v>
      </c>
      <c r="G143" s="90">
        <f t="shared" si="12"/>
        <v>0</v>
      </c>
      <c r="H143" s="90">
        <f t="shared" si="15"/>
        <v>0</v>
      </c>
      <c r="I143" s="90">
        <f t="shared" si="13"/>
        <v>0</v>
      </c>
      <c r="J143" s="96"/>
      <c r="K143" s="96"/>
    </row>
    <row r="144" spans="1:11">
      <c r="A144" s="98">
        <f>IF(Values_Entered,A143+1,"")</f>
        <v>127</v>
      </c>
      <c r="B144" s="97">
        <f t="shared" si="8"/>
        <v>45901</v>
      </c>
      <c r="C144" s="90">
        <f t="shared" si="14"/>
        <v>0</v>
      </c>
      <c r="D144" s="90">
        <f t="shared" si="9"/>
        <v>1887.1233644010874</v>
      </c>
      <c r="E144" s="91">
        <f t="shared" si="10"/>
        <v>0</v>
      </c>
      <c r="F144" s="90">
        <f t="shared" si="11"/>
        <v>0</v>
      </c>
      <c r="G144" s="90">
        <f t="shared" si="12"/>
        <v>0</v>
      </c>
      <c r="H144" s="90">
        <f t="shared" si="15"/>
        <v>0</v>
      </c>
      <c r="I144" s="90">
        <f t="shared" si="13"/>
        <v>0</v>
      </c>
      <c r="J144" s="96"/>
      <c r="K144" s="96"/>
    </row>
    <row r="145" spans="1:11">
      <c r="A145" s="98">
        <f>IF(Values_Entered,A144+1,"")</f>
        <v>128</v>
      </c>
      <c r="B145" s="97">
        <f t="shared" si="8"/>
        <v>45931</v>
      </c>
      <c r="C145" s="90">
        <f t="shared" si="14"/>
        <v>0</v>
      </c>
      <c r="D145" s="90">
        <f t="shared" si="9"/>
        <v>1887.1233644010874</v>
      </c>
      <c r="E145" s="91">
        <f t="shared" si="10"/>
        <v>0</v>
      </c>
      <c r="F145" s="90">
        <f t="shared" si="11"/>
        <v>0</v>
      </c>
      <c r="G145" s="90">
        <f t="shared" si="12"/>
        <v>0</v>
      </c>
      <c r="H145" s="90">
        <f t="shared" si="15"/>
        <v>0</v>
      </c>
      <c r="I145" s="90">
        <f t="shared" si="13"/>
        <v>0</v>
      </c>
      <c r="J145" s="96"/>
      <c r="K145" s="96"/>
    </row>
    <row r="146" spans="1:11">
      <c r="A146" s="98">
        <f>IF(Values_Entered,A145+1,"")</f>
        <v>129</v>
      </c>
      <c r="B146" s="97">
        <f t="shared" ref="B146:B209" si="16">IF(Pay_Num&lt;&gt;"",DATE(YEAR(Loan_Start),MONTH(Loan_Start)+(Pay_Num)*12/Num_Pmt_Per_Year,DAY(Loan_Start)),"")</f>
        <v>45962</v>
      </c>
      <c r="C146" s="90">
        <f t="shared" si="14"/>
        <v>0</v>
      </c>
      <c r="D146" s="90">
        <f t="shared" ref="D146:D209" si="17">IF(Pay_Num&lt;&gt;"",Scheduled_Monthly_Payment,"")</f>
        <v>1887.1233644010874</v>
      </c>
      <c r="E146" s="91">
        <f t="shared" ref="E146:E209" si="18">IF(AND(Pay_Num&lt;&gt;"",Sched_Pay+Scheduled_Extra_Payments&lt;Beg_Bal),Scheduled_Extra_Payments,IF(AND(Pay_Num&lt;&gt;"",Beg_Bal-Sched_Pay&gt;0),Beg_Bal-Sched_Pay,IF(Pay_Num&lt;&gt;"",0,"")))</f>
        <v>0</v>
      </c>
      <c r="F146" s="90">
        <f t="shared" ref="F146:F209" si="19">IF(AND(Pay_Num&lt;&gt;"",Sched_Pay+Extra_Pay&lt;Beg_Bal),Sched_Pay+Extra_Pay,IF(Pay_Num&lt;&gt;"",Beg_Bal,""))</f>
        <v>0</v>
      </c>
      <c r="G146" s="90">
        <f t="shared" ref="G146:G209" si="20">IF(Pay_Num&lt;&gt;"",Total_Pay-Int,"")</f>
        <v>0</v>
      </c>
      <c r="H146" s="90">
        <f t="shared" si="15"/>
        <v>0</v>
      </c>
      <c r="I146" s="90">
        <f t="shared" ref="I146:I209" si="21">IF(AND(Pay_Num&lt;&gt;"",Sched_Pay+Extra_Pay&lt;Beg_Bal),Beg_Bal-Princ,IF(Pay_Num&lt;&gt;"",0,""))</f>
        <v>0</v>
      </c>
      <c r="J146" s="96"/>
      <c r="K146" s="96"/>
    </row>
    <row r="147" spans="1:11">
      <c r="A147" s="98">
        <f>IF(Values_Entered,A146+1,"")</f>
        <v>130</v>
      </c>
      <c r="B147" s="97">
        <f t="shared" si="16"/>
        <v>45992</v>
      </c>
      <c r="C147" s="90">
        <f t="shared" ref="C147:C210" si="22">IF(Pay_Num&lt;&gt;"",I146,"")</f>
        <v>0</v>
      </c>
      <c r="D147" s="90">
        <f t="shared" si="17"/>
        <v>1887.1233644010874</v>
      </c>
      <c r="E147" s="91">
        <f t="shared" si="18"/>
        <v>0</v>
      </c>
      <c r="F147" s="90">
        <f t="shared" si="19"/>
        <v>0</v>
      </c>
      <c r="G147" s="90">
        <f t="shared" si="20"/>
        <v>0</v>
      </c>
      <c r="H147" s="90">
        <f t="shared" ref="H147:H210" si="23">IF(Pay_Num&lt;&gt;"",Beg_Bal*Interest_Rate/Num_Pmt_Per_Year,"")</f>
        <v>0</v>
      </c>
      <c r="I147" s="90">
        <f t="shared" si="21"/>
        <v>0</v>
      </c>
      <c r="J147" s="96"/>
      <c r="K147" s="96"/>
    </row>
    <row r="148" spans="1:11">
      <c r="A148" s="98">
        <f>IF(Values_Entered,A147+1,"")</f>
        <v>131</v>
      </c>
      <c r="B148" s="97">
        <f t="shared" si="16"/>
        <v>46023</v>
      </c>
      <c r="C148" s="90">
        <f t="shared" si="22"/>
        <v>0</v>
      </c>
      <c r="D148" s="90">
        <f t="shared" si="17"/>
        <v>1887.1233644010874</v>
      </c>
      <c r="E148" s="91">
        <f t="shared" si="18"/>
        <v>0</v>
      </c>
      <c r="F148" s="90">
        <f t="shared" si="19"/>
        <v>0</v>
      </c>
      <c r="G148" s="90">
        <f t="shared" si="20"/>
        <v>0</v>
      </c>
      <c r="H148" s="90">
        <f t="shared" si="23"/>
        <v>0</v>
      </c>
      <c r="I148" s="90">
        <f t="shared" si="21"/>
        <v>0</v>
      </c>
      <c r="J148" s="96"/>
      <c r="K148" s="96"/>
    </row>
    <row r="149" spans="1:11">
      <c r="A149" s="98">
        <f>IF(Values_Entered,A148+1,"")</f>
        <v>132</v>
      </c>
      <c r="B149" s="97">
        <f t="shared" si="16"/>
        <v>46054</v>
      </c>
      <c r="C149" s="90">
        <f t="shared" si="22"/>
        <v>0</v>
      </c>
      <c r="D149" s="90">
        <f t="shared" si="17"/>
        <v>1887.1233644010874</v>
      </c>
      <c r="E149" s="91">
        <f t="shared" si="18"/>
        <v>0</v>
      </c>
      <c r="F149" s="90">
        <f t="shared" si="19"/>
        <v>0</v>
      </c>
      <c r="G149" s="90">
        <f t="shared" si="20"/>
        <v>0</v>
      </c>
      <c r="H149" s="90">
        <f t="shared" si="23"/>
        <v>0</v>
      </c>
      <c r="I149" s="90">
        <f t="shared" si="21"/>
        <v>0</v>
      </c>
      <c r="J149" s="96"/>
      <c r="K149" s="96"/>
    </row>
    <row r="150" spans="1:11">
      <c r="A150" s="98">
        <f>IF(Values_Entered,A149+1,"")</f>
        <v>133</v>
      </c>
      <c r="B150" s="97">
        <f t="shared" si="16"/>
        <v>46082</v>
      </c>
      <c r="C150" s="90">
        <f t="shared" si="22"/>
        <v>0</v>
      </c>
      <c r="D150" s="90">
        <f t="shared" si="17"/>
        <v>1887.1233644010874</v>
      </c>
      <c r="E150" s="91">
        <f t="shared" si="18"/>
        <v>0</v>
      </c>
      <c r="F150" s="90">
        <f t="shared" si="19"/>
        <v>0</v>
      </c>
      <c r="G150" s="90">
        <f t="shared" si="20"/>
        <v>0</v>
      </c>
      <c r="H150" s="90">
        <f t="shared" si="23"/>
        <v>0</v>
      </c>
      <c r="I150" s="90">
        <f t="shared" si="21"/>
        <v>0</v>
      </c>
      <c r="J150" s="96"/>
      <c r="K150" s="96"/>
    </row>
    <row r="151" spans="1:11">
      <c r="A151" s="98">
        <f>IF(Values_Entered,A150+1,"")</f>
        <v>134</v>
      </c>
      <c r="B151" s="97">
        <f t="shared" si="16"/>
        <v>46113</v>
      </c>
      <c r="C151" s="90">
        <f t="shared" si="22"/>
        <v>0</v>
      </c>
      <c r="D151" s="90">
        <f t="shared" si="17"/>
        <v>1887.1233644010874</v>
      </c>
      <c r="E151" s="91">
        <f t="shared" si="18"/>
        <v>0</v>
      </c>
      <c r="F151" s="90">
        <f t="shared" si="19"/>
        <v>0</v>
      </c>
      <c r="G151" s="90">
        <f t="shared" si="20"/>
        <v>0</v>
      </c>
      <c r="H151" s="90">
        <f t="shared" si="23"/>
        <v>0</v>
      </c>
      <c r="I151" s="90">
        <f t="shared" si="21"/>
        <v>0</v>
      </c>
      <c r="J151" s="96"/>
      <c r="K151" s="96"/>
    </row>
    <row r="152" spans="1:11">
      <c r="A152" s="98">
        <f>IF(Values_Entered,A151+1,"")</f>
        <v>135</v>
      </c>
      <c r="B152" s="97">
        <f t="shared" si="16"/>
        <v>46143</v>
      </c>
      <c r="C152" s="90">
        <f t="shared" si="22"/>
        <v>0</v>
      </c>
      <c r="D152" s="90">
        <f t="shared" si="17"/>
        <v>1887.1233644010874</v>
      </c>
      <c r="E152" s="91">
        <f t="shared" si="18"/>
        <v>0</v>
      </c>
      <c r="F152" s="90">
        <f t="shared" si="19"/>
        <v>0</v>
      </c>
      <c r="G152" s="90">
        <f t="shared" si="20"/>
        <v>0</v>
      </c>
      <c r="H152" s="90">
        <f t="shared" si="23"/>
        <v>0</v>
      </c>
      <c r="I152" s="90">
        <f t="shared" si="21"/>
        <v>0</v>
      </c>
      <c r="J152" s="96"/>
      <c r="K152" s="96"/>
    </row>
    <row r="153" spans="1:11">
      <c r="A153" s="98">
        <f>IF(Values_Entered,A152+1,"")</f>
        <v>136</v>
      </c>
      <c r="B153" s="97">
        <f t="shared" si="16"/>
        <v>46174</v>
      </c>
      <c r="C153" s="90">
        <f t="shared" si="22"/>
        <v>0</v>
      </c>
      <c r="D153" s="90">
        <f t="shared" si="17"/>
        <v>1887.1233644010874</v>
      </c>
      <c r="E153" s="91">
        <f t="shared" si="18"/>
        <v>0</v>
      </c>
      <c r="F153" s="90">
        <f t="shared" si="19"/>
        <v>0</v>
      </c>
      <c r="G153" s="90">
        <f t="shared" si="20"/>
        <v>0</v>
      </c>
      <c r="H153" s="90">
        <f t="shared" si="23"/>
        <v>0</v>
      </c>
      <c r="I153" s="90">
        <f t="shared" si="21"/>
        <v>0</v>
      </c>
      <c r="J153" s="96"/>
      <c r="K153" s="96"/>
    </row>
    <row r="154" spans="1:11">
      <c r="A154" s="98">
        <f>IF(Values_Entered,A153+1,"")</f>
        <v>137</v>
      </c>
      <c r="B154" s="97">
        <f t="shared" si="16"/>
        <v>46204</v>
      </c>
      <c r="C154" s="90">
        <f t="shared" si="22"/>
        <v>0</v>
      </c>
      <c r="D154" s="90">
        <f t="shared" si="17"/>
        <v>1887.1233644010874</v>
      </c>
      <c r="E154" s="91">
        <f t="shared" si="18"/>
        <v>0</v>
      </c>
      <c r="F154" s="90">
        <f t="shared" si="19"/>
        <v>0</v>
      </c>
      <c r="G154" s="90">
        <f t="shared" si="20"/>
        <v>0</v>
      </c>
      <c r="H154" s="90">
        <f t="shared" si="23"/>
        <v>0</v>
      </c>
      <c r="I154" s="90">
        <f t="shared" si="21"/>
        <v>0</v>
      </c>
      <c r="J154" s="96"/>
      <c r="K154" s="96"/>
    </row>
    <row r="155" spans="1:11">
      <c r="A155" s="98">
        <f>IF(Values_Entered,A154+1,"")</f>
        <v>138</v>
      </c>
      <c r="B155" s="97">
        <f t="shared" si="16"/>
        <v>46235</v>
      </c>
      <c r="C155" s="90">
        <f t="shared" si="22"/>
        <v>0</v>
      </c>
      <c r="D155" s="90">
        <f t="shared" si="17"/>
        <v>1887.1233644010874</v>
      </c>
      <c r="E155" s="91">
        <f t="shared" si="18"/>
        <v>0</v>
      </c>
      <c r="F155" s="90">
        <f t="shared" si="19"/>
        <v>0</v>
      </c>
      <c r="G155" s="90">
        <f t="shared" si="20"/>
        <v>0</v>
      </c>
      <c r="H155" s="90">
        <f t="shared" si="23"/>
        <v>0</v>
      </c>
      <c r="I155" s="90">
        <f t="shared" si="21"/>
        <v>0</v>
      </c>
      <c r="J155" s="96"/>
      <c r="K155" s="96"/>
    </row>
    <row r="156" spans="1:11">
      <c r="A156" s="98">
        <f>IF(Values_Entered,A155+1,"")</f>
        <v>139</v>
      </c>
      <c r="B156" s="97">
        <f t="shared" si="16"/>
        <v>46266</v>
      </c>
      <c r="C156" s="90">
        <f t="shared" si="22"/>
        <v>0</v>
      </c>
      <c r="D156" s="90">
        <f t="shared" si="17"/>
        <v>1887.1233644010874</v>
      </c>
      <c r="E156" s="91">
        <f t="shared" si="18"/>
        <v>0</v>
      </c>
      <c r="F156" s="90">
        <f t="shared" si="19"/>
        <v>0</v>
      </c>
      <c r="G156" s="90">
        <f t="shared" si="20"/>
        <v>0</v>
      </c>
      <c r="H156" s="90">
        <f t="shared" si="23"/>
        <v>0</v>
      </c>
      <c r="I156" s="90">
        <f t="shared" si="21"/>
        <v>0</v>
      </c>
      <c r="J156" s="96"/>
      <c r="K156" s="96"/>
    </row>
    <row r="157" spans="1:11">
      <c r="A157" s="98">
        <f>IF(Values_Entered,A156+1,"")</f>
        <v>140</v>
      </c>
      <c r="B157" s="97">
        <f t="shared" si="16"/>
        <v>46296</v>
      </c>
      <c r="C157" s="90">
        <f t="shared" si="22"/>
        <v>0</v>
      </c>
      <c r="D157" s="90">
        <f t="shared" si="17"/>
        <v>1887.1233644010874</v>
      </c>
      <c r="E157" s="91">
        <f t="shared" si="18"/>
        <v>0</v>
      </c>
      <c r="F157" s="90">
        <f t="shared" si="19"/>
        <v>0</v>
      </c>
      <c r="G157" s="90">
        <f t="shared" si="20"/>
        <v>0</v>
      </c>
      <c r="H157" s="90">
        <f t="shared" si="23"/>
        <v>0</v>
      </c>
      <c r="I157" s="90">
        <f t="shared" si="21"/>
        <v>0</v>
      </c>
      <c r="J157" s="96"/>
      <c r="K157" s="96"/>
    </row>
    <row r="158" spans="1:11">
      <c r="A158" s="98">
        <f>IF(Values_Entered,A157+1,"")</f>
        <v>141</v>
      </c>
      <c r="B158" s="97">
        <f t="shared" si="16"/>
        <v>46327</v>
      </c>
      <c r="C158" s="90">
        <f t="shared" si="22"/>
        <v>0</v>
      </c>
      <c r="D158" s="90">
        <f t="shared" si="17"/>
        <v>1887.1233644010874</v>
      </c>
      <c r="E158" s="91">
        <f t="shared" si="18"/>
        <v>0</v>
      </c>
      <c r="F158" s="90">
        <f t="shared" si="19"/>
        <v>0</v>
      </c>
      <c r="G158" s="90">
        <f t="shared" si="20"/>
        <v>0</v>
      </c>
      <c r="H158" s="90">
        <f t="shared" si="23"/>
        <v>0</v>
      </c>
      <c r="I158" s="90">
        <f t="shared" si="21"/>
        <v>0</v>
      </c>
      <c r="J158" s="96"/>
      <c r="K158" s="96"/>
    </row>
    <row r="159" spans="1:11">
      <c r="A159" s="98">
        <f>IF(Values_Entered,A158+1,"")</f>
        <v>142</v>
      </c>
      <c r="B159" s="97">
        <f t="shared" si="16"/>
        <v>46357</v>
      </c>
      <c r="C159" s="90">
        <f t="shared" si="22"/>
        <v>0</v>
      </c>
      <c r="D159" s="90">
        <f t="shared" si="17"/>
        <v>1887.1233644010874</v>
      </c>
      <c r="E159" s="91">
        <f t="shared" si="18"/>
        <v>0</v>
      </c>
      <c r="F159" s="90">
        <f t="shared" si="19"/>
        <v>0</v>
      </c>
      <c r="G159" s="90">
        <f t="shared" si="20"/>
        <v>0</v>
      </c>
      <c r="H159" s="90">
        <f t="shared" si="23"/>
        <v>0</v>
      </c>
      <c r="I159" s="90">
        <f t="shared" si="21"/>
        <v>0</v>
      </c>
      <c r="J159" s="96"/>
      <c r="K159" s="96"/>
    </row>
    <row r="160" spans="1:11">
      <c r="A160" s="98">
        <f>IF(Values_Entered,A159+1,"")</f>
        <v>143</v>
      </c>
      <c r="B160" s="97">
        <f t="shared" si="16"/>
        <v>46388</v>
      </c>
      <c r="C160" s="90">
        <f t="shared" si="22"/>
        <v>0</v>
      </c>
      <c r="D160" s="90">
        <f t="shared" si="17"/>
        <v>1887.1233644010874</v>
      </c>
      <c r="E160" s="91">
        <f t="shared" si="18"/>
        <v>0</v>
      </c>
      <c r="F160" s="90">
        <f t="shared" si="19"/>
        <v>0</v>
      </c>
      <c r="G160" s="90">
        <f t="shared" si="20"/>
        <v>0</v>
      </c>
      <c r="H160" s="90">
        <f t="shared" si="23"/>
        <v>0</v>
      </c>
      <c r="I160" s="90">
        <f t="shared" si="21"/>
        <v>0</v>
      </c>
      <c r="J160" s="96"/>
      <c r="K160" s="96"/>
    </row>
    <row r="161" spans="1:11">
      <c r="A161" s="98">
        <f>IF(Values_Entered,A160+1,"")</f>
        <v>144</v>
      </c>
      <c r="B161" s="97">
        <f t="shared" si="16"/>
        <v>46419</v>
      </c>
      <c r="C161" s="90">
        <f t="shared" si="22"/>
        <v>0</v>
      </c>
      <c r="D161" s="90">
        <f t="shared" si="17"/>
        <v>1887.1233644010874</v>
      </c>
      <c r="E161" s="91">
        <f t="shared" si="18"/>
        <v>0</v>
      </c>
      <c r="F161" s="90">
        <f t="shared" si="19"/>
        <v>0</v>
      </c>
      <c r="G161" s="90">
        <f t="shared" si="20"/>
        <v>0</v>
      </c>
      <c r="H161" s="90">
        <f t="shared" si="23"/>
        <v>0</v>
      </c>
      <c r="I161" s="90">
        <f t="shared" si="21"/>
        <v>0</v>
      </c>
      <c r="J161" s="96"/>
      <c r="K161" s="96"/>
    </row>
    <row r="162" spans="1:11">
      <c r="A162" s="98">
        <f>IF(Values_Entered,A161+1,"")</f>
        <v>145</v>
      </c>
      <c r="B162" s="97">
        <f t="shared" si="16"/>
        <v>46447</v>
      </c>
      <c r="C162" s="90">
        <f t="shared" si="22"/>
        <v>0</v>
      </c>
      <c r="D162" s="90">
        <f t="shared" si="17"/>
        <v>1887.1233644010874</v>
      </c>
      <c r="E162" s="91">
        <f t="shared" si="18"/>
        <v>0</v>
      </c>
      <c r="F162" s="90">
        <f t="shared" si="19"/>
        <v>0</v>
      </c>
      <c r="G162" s="90">
        <f t="shared" si="20"/>
        <v>0</v>
      </c>
      <c r="H162" s="90">
        <f t="shared" si="23"/>
        <v>0</v>
      </c>
      <c r="I162" s="90">
        <f t="shared" si="21"/>
        <v>0</v>
      </c>
      <c r="J162" s="96"/>
      <c r="K162" s="96"/>
    </row>
    <row r="163" spans="1:11">
      <c r="A163" s="98">
        <f>IF(Values_Entered,A162+1,"")</f>
        <v>146</v>
      </c>
      <c r="B163" s="97">
        <f t="shared" si="16"/>
        <v>46478</v>
      </c>
      <c r="C163" s="90">
        <f t="shared" si="22"/>
        <v>0</v>
      </c>
      <c r="D163" s="90">
        <f t="shared" si="17"/>
        <v>1887.1233644010874</v>
      </c>
      <c r="E163" s="91">
        <f t="shared" si="18"/>
        <v>0</v>
      </c>
      <c r="F163" s="90">
        <f t="shared" si="19"/>
        <v>0</v>
      </c>
      <c r="G163" s="90">
        <f t="shared" si="20"/>
        <v>0</v>
      </c>
      <c r="H163" s="90">
        <f t="shared" si="23"/>
        <v>0</v>
      </c>
      <c r="I163" s="90">
        <f t="shared" si="21"/>
        <v>0</v>
      </c>
      <c r="J163" s="96"/>
      <c r="K163" s="96"/>
    </row>
    <row r="164" spans="1:11">
      <c r="A164" s="98">
        <f>IF(Values_Entered,A163+1,"")</f>
        <v>147</v>
      </c>
      <c r="B164" s="97">
        <f t="shared" si="16"/>
        <v>46508</v>
      </c>
      <c r="C164" s="90">
        <f t="shared" si="22"/>
        <v>0</v>
      </c>
      <c r="D164" s="90">
        <f t="shared" si="17"/>
        <v>1887.1233644010874</v>
      </c>
      <c r="E164" s="91">
        <f t="shared" si="18"/>
        <v>0</v>
      </c>
      <c r="F164" s="90">
        <f t="shared" si="19"/>
        <v>0</v>
      </c>
      <c r="G164" s="90">
        <f t="shared" si="20"/>
        <v>0</v>
      </c>
      <c r="H164" s="90">
        <f t="shared" si="23"/>
        <v>0</v>
      </c>
      <c r="I164" s="90">
        <f t="shared" si="21"/>
        <v>0</v>
      </c>
      <c r="J164" s="96"/>
      <c r="K164" s="96"/>
    </row>
    <row r="165" spans="1:11">
      <c r="A165" s="98">
        <f>IF(Values_Entered,A164+1,"")</f>
        <v>148</v>
      </c>
      <c r="B165" s="97">
        <f t="shared" si="16"/>
        <v>46539</v>
      </c>
      <c r="C165" s="90">
        <f t="shared" si="22"/>
        <v>0</v>
      </c>
      <c r="D165" s="90">
        <f t="shared" si="17"/>
        <v>1887.1233644010874</v>
      </c>
      <c r="E165" s="91">
        <f t="shared" si="18"/>
        <v>0</v>
      </c>
      <c r="F165" s="90">
        <f t="shared" si="19"/>
        <v>0</v>
      </c>
      <c r="G165" s="90">
        <f t="shared" si="20"/>
        <v>0</v>
      </c>
      <c r="H165" s="90">
        <f t="shared" si="23"/>
        <v>0</v>
      </c>
      <c r="I165" s="90">
        <f t="shared" si="21"/>
        <v>0</v>
      </c>
      <c r="J165" s="96"/>
      <c r="K165" s="96"/>
    </row>
    <row r="166" spans="1:11">
      <c r="A166" s="98">
        <f>IF(Values_Entered,A165+1,"")</f>
        <v>149</v>
      </c>
      <c r="B166" s="97">
        <f t="shared" si="16"/>
        <v>46569</v>
      </c>
      <c r="C166" s="90">
        <f t="shared" si="22"/>
        <v>0</v>
      </c>
      <c r="D166" s="90">
        <f t="shared" si="17"/>
        <v>1887.1233644010874</v>
      </c>
      <c r="E166" s="91">
        <f t="shared" si="18"/>
        <v>0</v>
      </c>
      <c r="F166" s="90">
        <f t="shared" si="19"/>
        <v>0</v>
      </c>
      <c r="G166" s="90">
        <f t="shared" si="20"/>
        <v>0</v>
      </c>
      <c r="H166" s="90">
        <f t="shared" si="23"/>
        <v>0</v>
      </c>
      <c r="I166" s="90">
        <f t="shared" si="21"/>
        <v>0</v>
      </c>
      <c r="J166" s="96"/>
      <c r="K166" s="96"/>
    </row>
    <row r="167" spans="1:11">
      <c r="A167" s="98">
        <f>IF(Values_Entered,A166+1,"")</f>
        <v>150</v>
      </c>
      <c r="B167" s="97">
        <f t="shared" si="16"/>
        <v>46600</v>
      </c>
      <c r="C167" s="90">
        <f t="shared" si="22"/>
        <v>0</v>
      </c>
      <c r="D167" s="90">
        <f t="shared" si="17"/>
        <v>1887.1233644010874</v>
      </c>
      <c r="E167" s="91">
        <f t="shared" si="18"/>
        <v>0</v>
      </c>
      <c r="F167" s="90">
        <f t="shared" si="19"/>
        <v>0</v>
      </c>
      <c r="G167" s="90">
        <f t="shared" si="20"/>
        <v>0</v>
      </c>
      <c r="H167" s="90">
        <f t="shared" si="23"/>
        <v>0</v>
      </c>
      <c r="I167" s="90">
        <f t="shared" si="21"/>
        <v>0</v>
      </c>
      <c r="J167" s="96"/>
      <c r="K167" s="96"/>
    </row>
    <row r="168" spans="1:11">
      <c r="A168" s="98">
        <f>IF(Values_Entered,A167+1,"")</f>
        <v>151</v>
      </c>
      <c r="B168" s="97">
        <f t="shared" si="16"/>
        <v>46631</v>
      </c>
      <c r="C168" s="90">
        <f t="shared" si="22"/>
        <v>0</v>
      </c>
      <c r="D168" s="90">
        <f t="shared" si="17"/>
        <v>1887.1233644010874</v>
      </c>
      <c r="E168" s="91">
        <f t="shared" si="18"/>
        <v>0</v>
      </c>
      <c r="F168" s="90">
        <f t="shared" si="19"/>
        <v>0</v>
      </c>
      <c r="G168" s="90">
        <f t="shared" si="20"/>
        <v>0</v>
      </c>
      <c r="H168" s="90">
        <f t="shared" si="23"/>
        <v>0</v>
      </c>
      <c r="I168" s="90">
        <f t="shared" si="21"/>
        <v>0</v>
      </c>
      <c r="J168" s="96"/>
      <c r="K168" s="96"/>
    </row>
    <row r="169" spans="1:11">
      <c r="A169" s="98">
        <f>IF(Values_Entered,A168+1,"")</f>
        <v>152</v>
      </c>
      <c r="B169" s="97">
        <f t="shared" si="16"/>
        <v>46661</v>
      </c>
      <c r="C169" s="90">
        <f t="shared" si="22"/>
        <v>0</v>
      </c>
      <c r="D169" s="90">
        <f t="shared" si="17"/>
        <v>1887.1233644010874</v>
      </c>
      <c r="E169" s="91">
        <f t="shared" si="18"/>
        <v>0</v>
      </c>
      <c r="F169" s="90">
        <f t="shared" si="19"/>
        <v>0</v>
      </c>
      <c r="G169" s="90">
        <f t="shared" si="20"/>
        <v>0</v>
      </c>
      <c r="H169" s="90">
        <f t="shared" si="23"/>
        <v>0</v>
      </c>
      <c r="I169" s="90">
        <f t="shared" si="21"/>
        <v>0</v>
      </c>
      <c r="J169" s="96"/>
      <c r="K169" s="96"/>
    </row>
    <row r="170" spans="1:11">
      <c r="A170" s="98">
        <f>IF(Values_Entered,A169+1,"")</f>
        <v>153</v>
      </c>
      <c r="B170" s="97">
        <f t="shared" si="16"/>
        <v>46692</v>
      </c>
      <c r="C170" s="90">
        <f t="shared" si="22"/>
        <v>0</v>
      </c>
      <c r="D170" s="90">
        <f t="shared" si="17"/>
        <v>1887.1233644010874</v>
      </c>
      <c r="E170" s="91">
        <f t="shared" si="18"/>
        <v>0</v>
      </c>
      <c r="F170" s="90">
        <f t="shared" si="19"/>
        <v>0</v>
      </c>
      <c r="G170" s="90">
        <f t="shared" si="20"/>
        <v>0</v>
      </c>
      <c r="H170" s="90">
        <f t="shared" si="23"/>
        <v>0</v>
      </c>
      <c r="I170" s="90">
        <f t="shared" si="21"/>
        <v>0</v>
      </c>
      <c r="J170" s="96"/>
      <c r="K170" s="96"/>
    </row>
    <row r="171" spans="1:11">
      <c r="A171" s="98">
        <f>IF(Values_Entered,A170+1,"")</f>
        <v>154</v>
      </c>
      <c r="B171" s="97">
        <f t="shared" si="16"/>
        <v>46722</v>
      </c>
      <c r="C171" s="90">
        <f t="shared" si="22"/>
        <v>0</v>
      </c>
      <c r="D171" s="90">
        <f t="shared" si="17"/>
        <v>1887.1233644010874</v>
      </c>
      <c r="E171" s="91">
        <f t="shared" si="18"/>
        <v>0</v>
      </c>
      <c r="F171" s="90">
        <f t="shared" si="19"/>
        <v>0</v>
      </c>
      <c r="G171" s="90">
        <f t="shared" si="20"/>
        <v>0</v>
      </c>
      <c r="H171" s="90">
        <f t="shared" si="23"/>
        <v>0</v>
      </c>
      <c r="I171" s="90">
        <f t="shared" si="21"/>
        <v>0</v>
      </c>
      <c r="J171" s="96"/>
      <c r="K171" s="96"/>
    </row>
    <row r="172" spans="1:11">
      <c r="A172" s="98">
        <f>IF(Values_Entered,A171+1,"")</f>
        <v>155</v>
      </c>
      <c r="B172" s="97">
        <f t="shared" si="16"/>
        <v>46753</v>
      </c>
      <c r="C172" s="90">
        <f t="shared" si="22"/>
        <v>0</v>
      </c>
      <c r="D172" s="90">
        <f t="shared" si="17"/>
        <v>1887.1233644010874</v>
      </c>
      <c r="E172" s="91">
        <f t="shared" si="18"/>
        <v>0</v>
      </c>
      <c r="F172" s="90">
        <f t="shared" si="19"/>
        <v>0</v>
      </c>
      <c r="G172" s="90">
        <f t="shared" si="20"/>
        <v>0</v>
      </c>
      <c r="H172" s="90">
        <f t="shared" si="23"/>
        <v>0</v>
      </c>
      <c r="I172" s="90">
        <f t="shared" si="21"/>
        <v>0</v>
      </c>
      <c r="J172" s="96"/>
      <c r="K172" s="96"/>
    </row>
    <row r="173" spans="1:11">
      <c r="A173" s="98">
        <f>IF(Values_Entered,A172+1,"")</f>
        <v>156</v>
      </c>
      <c r="B173" s="97">
        <f t="shared" si="16"/>
        <v>46784</v>
      </c>
      <c r="C173" s="90">
        <f t="shared" si="22"/>
        <v>0</v>
      </c>
      <c r="D173" s="90">
        <f t="shared" si="17"/>
        <v>1887.1233644010874</v>
      </c>
      <c r="E173" s="91">
        <f t="shared" si="18"/>
        <v>0</v>
      </c>
      <c r="F173" s="90">
        <f t="shared" si="19"/>
        <v>0</v>
      </c>
      <c r="G173" s="90">
        <f t="shared" si="20"/>
        <v>0</v>
      </c>
      <c r="H173" s="90">
        <f t="shared" si="23"/>
        <v>0</v>
      </c>
      <c r="I173" s="90">
        <f t="shared" si="21"/>
        <v>0</v>
      </c>
      <c r="J173" s="96"/>
      <c r="K173" s="96"/>
    </row>
    <row r="174" spans="1:11">
      <c r="A174" s="98">
        <f>IF(Values_Entered,A173+1,"")</f>
        <v>157</v>
      </c>
      <c r="B174" s="97">
        <f t="shared" si="16"/>
        <v>46813</v>
      </c>
      <c r="C174" s="90">
        <f t="shared" si="22"/>
        <v>0</v>
      </c>
      <c r="D174" s="90">
        <f t="shared" si="17"/>
        <v>1887.1233644010874</v>
      </c>
      <c r="E174" s="91">
        <f t="shared" si="18"/>
        <v>0</v>
      </c>
      <c r="F174" s="90">
        <f t="shared" si="19"/>
        <v>0</v>
      </c>
      <c r="G174" s="90">
        <f t="shared" si="20"/>
        <v>0</v>
      </c>
      <c r="H174" s="90">
        <f t="shared" si="23"/>
        <v>0</v>
      </c>
      <c r="I174" s="90">
        <f t="shared" si="21"/>
        <v>0</v>
      </c>
      <c r="J174" s="96"/>
      <c r="K174" s="96"/>
    </row>
    <row r="175" spans="1:11">
      <c r="A175" s="98">
        <f>IF(Values_Entered,A174+1,"")</f>
        <v>158</v>
      </c>
      <c r="B175" s="97">
        <f t="shared" si="16"/>
        <v>46844</v>
      </c>
      <c r="C175" s="90">
        <f t="shared" si="22"/>
        <v>0</v>
      </c>
      <c r="D175" s="90">
        <f t="shared" si="17"/>
        <v>1887.1233644010874</v>
      </c>
      <c r="E175" s="91">
        <f t="shared" si="18"/>
        <v>0</v>
      </c>
      <c r="F175" s="90">
        <f t="shared" si="19"/>
        <v>0</v>
      </c>
      <c r="G175" s="90">
        <f t="shared" si="20"/>
        <v>0</v>
      </c>
      <c r="H175" s="90">
        <f t="shared" si="23"/>
        <v>0</v>
      </c>
      <c r="I175" s="90">
        <f t="shared" si="21"/>
        <v>0</v>
      </c>
      <c r="J175" s="96"/>
      <c r="K175" s="96"/>
    </row>
    <row r="176" spans="1:11">
      <c r="A176" s="98">
        <f>IF(Values_Entered,A175+1,"")</f>
        <v>159</v>
      </c>
      <c r="B176" s="97">
        <f t="shared" si="16"/>
        <v>46874</v>
      </c>
      <c r="C176" s="90">
        <f t="shared" si="22"/>
        <v>0</v>
      </c>
      <c r="D176" s="90">
        <f t="shared" si="17"/>
        <v>1887.1233644010874</v>
      </c>
      <c r="E176" s="91">
        <f t="shared" si="18"/>
        <v>0</v>
      </c>
      <c r="F176" s="90">
        <f t="shared" si="19"/>
        <v>0</v>
      </c>
      <c r="G176" s="90">
        <f t="shared" si="20"/>
        <v>0</v>
      </c>
      <c r="H176" s="90">
        <f t="shared" si="23"/>
        <v>0</v>
      </c>
      <c r="I176" s="90">
        <f t="shared" si="21"/>
        <v>0</v>
      </c>
      <c r="J176" s="96"/>
      <c r="K176" s="96"/>
    </row>
    <row r="177" spans="1:11">
      <c r="A177" s="98">
        <f>IF(Values_Entered,A176+1,"")</f>
        <v>160</v>
      </c>
      <c r="B177" s="97">
        <f t="shared" si="16"/>
        <v>46905</v>
      </c>
      <c r="C177" s="90">
        <f t="shared" si="22"/>
        <v>0</v>
      </c>
      <c r="D177" s="90">
        <f t="shared" si="17"/>
        <v>1887.1233644010874</v>
      </c>
      <c r="E177" s="91">
        <f t="shared" si="18"/>
        <v>0</v>
      </c>
      <c r="F177" s="90">
        <f t="shared" si="19"/>
        <v>0</v>
      </c>
      <c r="G177" s="90">
        <f t="shared" si="20"/>
        <v>0</v>
      </c>
      <c r="H177" s="90">
        <f t="shared" si="23"/>
        <v>0</v>
      </c>
      <c r="I177" s="90">
        <f t="shared" si="21"/>
        <v>0</v>
      </c>
      <c r="J177" s="96"/>
      <c r="K177" s="96"/>
    </row>
    <row r="178" spans="1:11">
      <c r="A178" s="98">
        <f>IF(Values_Entered,A177+1,"")</f>
        <v>161</v>
      </c>
      <c r="B178" s="97">
        <f t="shared" si="16"/>
        <v>46935</v>
      </c>
      <c r="C178" s="90">
        <f t="shared" si="22"/>
        <v>0</v>
      </c>
      <c r="D178" s="90">
        <f t="shared" si="17"/>
        <v>1887.1233644010874</v>
      </c>
      <c r="E178" s="91">
        <f t="shared" si="18"/>
        <v>0</v>
      </c>
      <c r="F178" s="90">
        <f t="shared" si="19"/>
        <v>0</v>
      </c>
      <c r="G178" s="90">
        <f t="shared" si="20"/>
        <v>0</v>
      </c>
      <c r="H178" s="90">
        <f t="shared" si="23"/>
        <v>0</v>
      </c>
      <c r="I178" s="90">
        <f t="shared" si="21"/>
        <v>0</v>
      </c>
      <c r="J178" s="96"/>
      <c r="K178" s="96"/>
    </row>
    <row r="179" spans="1:11">
      <c r="A179" s="98">
        <f>IF(Values_Entered,A178+1,"")</f>
        <v>162</v>
      </c>
      <c r="B179" s="97">
        <f t="shared" si="16"/>
        <v>46966</v>
      </c>
      <c r="C179" s="90">
        <f t="shared" si="22"/>
        <v>0</v>
      </c>
      <c r="D179" s="90">
        <f t="shared" si="17"/>
        <v>1887.1233644010874</v>
      </c>
      <c r="E179" s="91">
        <f t="shared" si="18"/>
        <v>0</v>
      </c>
      <c r="F179" s="90">
        <f t="shared" si="19"/>
        <v>0</v>
      </c>
      <c r="G179" s="90">
        <f t="shared" si="20"/>
        <v>0</v>
      </c>
      <c r="H179" s="90">
        <f t="shared" si="23"/>
        <v>0</v>
      </c>
      <c r="I179" s="90">
        <f t="shared" si="21"/>
        <v>0</v>
      </c>
      <c r="J179" s="96"/>
      <c r="K179" s="96"/>
    </row>
    <row r="180" spans="1:11">
      <c r="A180" s="98">
        <f>IF(Values_Entered,A179+1,"")</f>
        <v>163</v>
      </c>
      <c r="B180" s="97">
        <f t="shared" si="16"/>
        <v>46997</v>
      </c>
      <c r="C180" s="90">
        <f t="shared" si="22"/>
        <v>0</v>
      </c>
      <c r="D180" s="90">
        <f t="shared" si="17"/>
        <v>1887.1233644010874</v>
      </c>
      <c r="E180" s="91">
        <f t="shared" si="18"/>
        <v>0</v>
      </c>
      <c r="F180" s="90">
        <f t="shared" si="19"/>
        <v>0</v>
      </c>
      <c r="G180" s="90">
        <f t="shared" si="20"/>
        <v>0</v>
      </c>
      <c r="H180" s="90">
        <f t="shared" si="23"/>
        <v>0</v>
      </c>
      <c r="I180" s="90">
        <f t="shared" si="21"/>
        <v>0</v>
      </c>
      <c r="J180" s="96"/>
      <c r="K180" s="96"/>
    </row>
    <row r="181" spans="1:11">
      <c r="A181" s="98">
        <f>IF(Values_Entered,A180+1,"")</f>
        <v>164</v>
      </c>
      <c r="B181" s="97">
        <f t="shared" si="16"/>
        <v>47027</v>
      </c>
      <c r="C181" s="90">
        <f t="shared" si="22"/>
        <v>0</v>
      </c>
      <c r="D181" s="90">
        <f t="shared" si="17"/>
        <v>1887.1233644010874</v>
      </c>
      <c r="E181" s="91">
        <f t="shared" si="18"/>
        <v>0</v>
      </c>
      <c r="F181" s="90">
        <f t="shared" si="19"/>
        <v>0</v>
      </c>
      <c r="G181" s="90">
        <f t="shared" si="20"/>
        <v>0</v>
      </c>
      <c r="H181" s="90">
        <f t="shared" si="23"/>
        <v>0</v>
      </c>
      <c r="I181" s="90">
        <f t="shared" si="21"/>
        <v>0</v>
      </c>
      <c r="J181" s="96"/>
      <c r="K181" s="96"/>
    </row>
    <row r="182" spans="1:11">
      <c r="A182" s="98">
        <f>IF(Values_Entered,A181+1,"")</f>
        <v>165</v>
      </c>
      <c r="B182" s="97">
        <f t="shared" si="16"/>
        <v>47058</v>
      </c>
      <c r="C182" s="90">
        <f t="shared" si="22"/>
        <v>0</v>
      </c>
      <c r="D182" s="90">
        <f t="shared" si="17"/>
        <v>1887.1233644010874</v>
      </c>
      <c r="E182" s="91">
        <f t="shared" si="18"/>
        <v>0</v>
      </c>
      <c r="F182" s="90">
        <f t="shared" si="19"/>
        <v>0</v>
      </c>
      <c r="G182" s="90">
        <f t="shared" si="20"/>
        <v>0</v>
      </c>
      <c r="H182" s="90">
        <f t="shared" si="23"/>
        <v>0</v>
      </c>
      <c r="I182" s="90">
        <f t="shared" si="21"/>
        <v>0</v>
      </c>
      <c r="J182" s="96"/>
      <c r="K182" s="96"/>
    </row>
    <row r="183" spans="1:11">
      <c r="A183" s="98">
        <f>IF(Values_Entered,A182+1,"")</f>
        <v>166</v>
      </c>
      <c r="B183" s="97">
        <f t="shared" si="16"/>
        <v>47088</v>
      </c>
      <c r="C183" s="90">
        <f t="shared" si="22"/>
        <v>0</v>
      </c>
      <c r="D183" s="90">
        <f t="shared" si="17"/>
        <v>1887.1233644010874</v>
      </c>
      <c r="E183" s="91">
        <f t="shared" si="18"/>
        <v>0</v>
      </c>
      <c r="F183" s="90">
        <f t="shared" si="19"/>
        <v>0</v>
      </c>
      <c r="G183" s="90">
        <f t="shared" si="20"/>
        <v>0</v>
      </c>
      <c r="H183" s="90">
        <f t="shared" si="23"/>
        <v>0</v>
      </c>
      <c r="I183" s="90">
        <f t="shared" si="21"/>
        <v>0</v>
      </c>
      <c r="J183" s="96"/>
      <c r="K183" s="96"/>
    </row>
    <row r="184" spans="1:11">
      <c r="A184" s="98">
        <f>IF(Values_Entered,A183+1,"")</f>
        <v>167</v>
      </c>
      <c r="B184" s="97">
        <f t="shared" si="16"/>
        <v>47119</v>
      </c>
      <c r="C184" s="90">
        <f t="shared" si="22"/>
        <v>0</v>
      </c>
      <c r="D184" s="90">
        <f t="shared" si="17"/>
        <v>1887.1233644010874</v>
      </c>
      <c r="E184" s="91">
        <f t="shared" si="18"/>
        <v>0</v>
      </c>
      <c r="F184" s="90">
        <f t="shared" si="19"/>
        <v>0</v>
      </c>
      <c r="G184" s="90">
        <f t="shared" si="20"/>
        <v>0</v>
      </c>
      <c r="H184" s="90">
        <f t="shared" si="23"/>
        <v>0</v>
      </c>
      <c r="I184" s="90">
        <f t="shared" si="21"/>
        <v>0</v>
      </c>
      <c r="J184" s="96"/>
      <c r="K184" s="96"/>
    </row>
    <row r="185" spans="1:11">
      <c r="A185" s="98">
        <f>IF(Values_Entered,A184+1,"")</f>
        <v>168</v>
      </c>
      <c r="B185" s="97">
        <f t="shared" si="16"/>
        <v>47150</v>
      </c>
      <c r="C185" s="90">
        <f t="shared" si="22"/>
        <v>0</v>
      </c>
      <c r="D185" s="90">
        <f t="shared" si="17"/>
        <v>1887.1233644010874</v>
      </c>
      <c r="E185" s="91">
        <f t="shared" si="18"/>
        <v>0</v>
      </c>
      <c r="F185" s="90">
        <f t="shared" si="19"/>
        <v>0</v>
      </c>
      <c r="G185" s="90">
        <f t="shared" si="20"/>
        <v>0</v>
      </c>
      <c r="H185" s="90">
        <f t="shared" si="23"/>
        <v>0</v>
      </c>
      <c r="I185" s="90">
        <f t="shared" si="21"/>
        <v>0</v>
      </c>
      <c r="J185" s="96"/>
      <c r="K185" s="96"/>
    </row>
    <row r="186" spans="1:11">
      <c r="A186" s="98">
        <f>IF(Values_Entered,A185+1,"")</f>
        <v>169</v>
      </c>
      <c r="B186" s="97">
        <f t="shared" si="16"/>
        <v>47178</v>
      </c>
      <c r="C186" s="90">
        <f t="shared" si="22"/>
        <v>0</v>
      </c>
      <c r="D186" s="90">
        <f t="shared" si="17"/>
        <v>1887.1233644010874</v>
      </c>
      <c r="E186" s="91">
        <f t="shared" si="18"/>
        <v>0</v>
      </c>
      <c r="F186" s="90">
        <f t="shared" si="19"/>
        <v>0</v>
      </c>
      <c r="G186" s="90">
        <f t="shared" si="20"/>
        <v>0</v>
      </c>
      <c r="H186" s="90">
        <f t="shared" si="23"/>
        <v>0</v>
      </c>
      <c r="I186" s="90">
        <f t="shared" si="21"/>
        <v>0</v>
      </c>
      <c r="J186" s="96"/>
      <c r="K186" s="96"/>
    </row>
    <row r="187" spans="1:11">
      <c r="A187" s="98">
        <f>IF(Values_Entered,A186+1,"")</f>
        <v>170</v>
      </c>
      <c r="B187" s="97">
        <f t="shared" si="16"/>
        <v>47209</v>
      </c>
      <c r="C187" s="90">
        <f t="shared" si="22"/>
        <v>0</v>
      </c>
      <c r="D187" s="90">
        <f t="shared" si="17"/>
        <v>1887.1233644010874</v>
      </c>
      <c r="E187" s="91">
        <f t="shared" si="18"/>
        <v>0</v>
      </c>
      <c r="F187" s="90">
        <f t="shared" si="19"/>
        <v>0</v>
      </c>
      <c r="G187" s="90">
        <f t="shared" si="20"/>
        <v>0</v>
      </c>
      <c r="H187" s="90">
        <f t="shared" si="23"/>
        <v>0</v>
      </c>
      <c r="I187" s="90">
        <f t="shared" si="21"/>
        <v>0</v>
      </c>
      <c r="J187" s="96"/>
      <c r="K187" s="96"/>
    </row>
    <row r="188" spans="1:11">
      <c r="A188" s="98">
        <f>IF(Values_Entered,A187+1,"")</f>
        <v>171</v>
      </c>
      <c r="B188" s="97">
        <f t="shared" si="16"/>
        <v>47239</v>
      </c>
      <c r="C188" s="90">
        <f t="shared" si="22"/>
        <v>0</v>
      </c>
      <c r="D188" s="90">
        <f t="shared" si="17"/>
        <v>1887.1233644010874</v>
      </c>
      <c r="E188" s="91">
        <f t="shared" si="18"/>
        <v>0</v>
      </c>
      <c r="F188" s="90">
        <f t="shared" si="19"/>
        <v>0</v>
      </c>
      <c r="G188" s="90">
        <f t="shared" si="20"/>
        <v>0</v>
      </c>
      <c r="H188" s="90">
        <f t="shared" si="23"/>
        <v>0</v>
      </c>
      <c r="I188" s="90">
        <f t="shared" si="21"/>
        <v>0</v>
      </c>
      <c r="J188" s="96"/>
      <c r="K188" s="96"/>
    </row>
    <row r="189" spans="1:11">
      <c r="A189" s="98">
        <f>IF(Values_Entered,A188+1,"")</f>
        <v>172</v>
      </c>
      <c r="B189" s="97">
        <f t="shared" si="16"/>
        <v>47270</v>
      </c>
      <c r="C189" s="90">
        <f t="shared" si="22"/>
        <v>0</v>
      </c>
      <c r="D189" s="90">
        <f t="shared" si="17"/>
        <v>1887.1233644010874</v>
      </c>
      <c r="E189" s="91">
        <f t="shared" si="18"/>
        <v>0</v>
      </c>
      <c r="F189" s="90">
        <f t="shared" si="19"/>
        <v>0</v>
      </c>
      <c r="G189" s="90">
        <f t="shared" si="20"/>
        <v>0</v>
      </c>
      <c r="H189" s="90">
        <f t="shared" si="23"/>
        <v>0</v>
      </c>
      <c r="I189" s="90">
        <f t="shared" si="21"/>
        <v>0</v>
      </c>
      <c r="J189" s="96"/>
      <c r="K189" s="96"/>
    </row>
    <row r="190" spans="1:11">
      <c r="A190" s="98">
        <f>IF(Values_Entered,A189+1,"")</f>
        <v>173</v>
      </c>
      <c r="B190" s="97">
        <f t="shared" si="16"/>
        <v>47300</v>
      </c>
      <c r="C190" s="90">
        <f t="shared" si="22"/>
        <v>0</v>
      </c>
      <c r="D190" s="90">
        <f t="shared" si="17"/>
        <v>1887.1233644010874</v>
      </c>
      <c r="E190" s="91">
        <f t="shared" si="18"/>
        <v>0</v>
      </c>
      <c r="F190" s="90">
        <f t="shared" si="19"/>
        <v>0</v>
      </c>
      <c r="G190" s="90">
        <f t="shared" si="20"/>
        <v>0</v>
      </c>
      <c r="H190" s="90">
        <f t="shared" si="23"/>
        <v>0</v>
      </c>
      <c r="I190" s="90">
        <f t="shared" si="21"/>
        <v>0</v>
      </c>
      <c r="J190" s="96"/>
      <c r="K190" s="96"/>
    </row>
    <row r="191" spans="1:11">
      <c r="A191" s="98">
        <f>IF(Values_Entered,A190+1,"")</f>
        <v>174</v>
      </c>
      <c r="B191" s="97">
        <f t="shared" si="16"/>
        <v>47331</v>
      </c>
      <c r="C191" s="90">
        <f t="shared" si="22"/>
        <v>0</v>
      </c>
      <c r="D191" s="90">
        <f t="shared" si="17"/>
        <v>1887.1233644010874</v>
      </c>
      <c r="E191" s="91">
        <f t="shared" si="18"/>
        <v>0</v>
      </c>
      <c r="F191" s="90">
        <f t="shared" si="19"/>
        <v>0</v>
      </c>
      <c r="G191" s="90">
        <f t="shared" si="20"/>
        <v>0</v>
      </c>
      <c r="H191" s="90">
        <f t="shared" si="23"/>
        <v>0</v>
      </c>
      <c r="I191" s="90">
        <f t="shared" si="21"/>
        <v>0</v>
      </c>
      <c r="J191" s="96"/>
      <c r="K191" s="96"/>
    </row>
    <row r="192" spans="1:11">
      <c r="A192" s="98">
        <f>IF(Values_Entered,A191+1,"")</f>
        <v>175</v>
      </c>
      <c r="B192" s="97">
        <f t="shared" si="16"/>
        <v>47362</v>
      </c>
      <c r="C192" s="90">
        <f t="shared" si="22"/>
        <v>0</v>
      </c>
      <c r="D192" s="90">
        <f t="shared" si="17"/>
        <v>1887.1233644010874</v>
      </c>
      <c r="E192" s="91">
        <f t="shared" si="18"/>
        <v>0</v>
      </c>
      <c r="F192" s="90">
        <f t="shared" si="19"/>
        <v>0</v>
      </c>
      <c r="G192" s="90">
        <f t="shared" si="20"/>
        <v>0</v>
      </c>
      <c r="H192" s="90">
        <f t="shared" si="23"/>
        <v>0</v>
      </c>
      <c r="I192" s="90">
        <f t="shared" si="21"/>
        <v>0</v>
      </c>
      <c r="J192" s="96"/>
      <c r="K192" s="96"/>
    </row>
    <row r="193" spans="1:11">
      <c r="A193" s="98">
        <f>IF(Values_Entered,A192+1,"")</f>
        <v>176</v>
      </c>
      <c r="B193" s="97">
        <f t="shared" si="16"/>
        <v>47392</v>
      </c>
      <c r="C193" s="90">
        <f t="shared" si="22"/>
        <v>0</v>
      </c>
      <c r="D193" s="90">
        <f t="shared" si="17"/>
        <v>1887.1233644010874</v>
      </c>
      <c r="E193" s="91">
        <f t="shared" si="18"/>
        <v>0</v>
      </c>
      <c r="F193" s="90">
        <f t="shared" si="19"/>
        <v>0</v>
      </c>
      <c r="G193" s="90">
        <f t="shared" si="20"/>
        <v>0</v>
      </c>
      <c r="H193" s="90">
        <f t="shared" si="23"/>
        <v>0</v>
      </c>
      <c r="I193" s="90">
        <f t="shared" si="21"/>
        <v>0</v>
      </c>
      <c r="J193" s="96"/>
      <c r="K193" s="96"/>
    </row>
    <row r="194" spans="1:11">
      <c r="A194" s="98">
        <f>IF(Values_Entered,A193+1,"")</f>
        <v>177</v>
      </c>
      <c r="B194" s="97">
        <f t="shared" si="16"/>
        <v>47423</v>
      </c>
      <c r="C194" s="90">
        <f t="shared" si="22"/>
        <v>0</v>
      </c>
      <c r="D194" s="90">
        <f t="shared" si="17"/>
        <v>1887.1233644010874</v>
      </c>
      <c r="E194" s="91">
        <f t="shared" si="18"/>
        <v>0</v>
      </c>
      <c r="F194" s="90">
        <f t="shared" si="19"/>
        <v>0</v>
      </c>
      <c r="G194" s="90">
        <f t="shared" si="20"/>
        <v>0</v>
      </c>
      <c r="H194" s="90">
        <f t="shared" si="23"/>
        <v>0</v>
      </c>
      <c r="I194" s="90">
        <f t="shared" si="21"/>
        <v>0</v>
      </c>
      <c r="J194" s="96"/>
      <c r="K194" s="96"/>
    </row>
    <row r="195" spans="1:11">
      <c r="A195" s="98">
        <f>IF(Values_Entered,A194+1,"")</f>
        <v>178</v>
      </c>
      <c r="B195" s="97">
        <f t="shared" si="16"/>
        <v>47453</v>
      </c>
      <c r="C195" s="90">
        <f t="shared" si="22"/>
        <v>0</v>
      </c>
      <c r="D195" s="90">
        <f t="shared" si="17"/>
        <v>1887.1233644010874</v>
      </c>
      <c r="E195" s="91">
        <f t="shared" si="18"/>
        <v>0</v>
      </c>
      <c r="F195" s="90">
        <f t="shared" si="19"/>
        <v>0</v>
      </c>
      <c r="G195" s="90">
        <f t="shared" si="20"/>
        <v>0</v>
      </c>
      <c r="H195" s="90">
        <f t="shared" si="23"/>
        <v>0</v>
      </c>
      <c r="I195" s="90">
        <f t="shared" si="21"/>
        <v>0</v>
      </c>
      <c r="J195" s="96"/>
      <c r="K195" s="96"/>
    </row>
    <row r="196" spans="1:11">
      <c r="A196" s="98">
        <f>IF(Values_Entered,A195+1,"")</f>
        <v>179</v>
      </c>
      <c r="B196" s="97">
        <f t="shared" si="16"/>
        <v>47484</v>
      </c>
      <c r="C196" s="90">
        <f t="shared" si="22"/>
        <v>0</v>
      </c>
      <c r="D196" s="90">
        <f t="shared" si="17"/>
        <v>1887.1233644010874</v>
      </c>
      <c r="E196" s="91">
        <f t="shared" si="18"/>
        <v>0</v>
      </c>
      <c r="F196" s="90">
        <f t="shared" si="19"/>
        <v>0</v>
      </c>
      <c r="G196" s="90">
        <f t="shared" si="20"/>
        <v>0</v>
      </c>
      <c r="H196" s="90">
        <f t="shared" si="23"/>
        <v>0</v>
      </c>
      <c r="I196" s="90">
        <f t="shared" si="21"/>
        <v>0</v>
      </c>
      <c r="J196" s="96"/>
      <c r="K196" s="96"/>
    </row>
    <row r="197" spans="1:11">
      <c r="A197" s="98">
        <f>IF(Values_Entered,A196+1,"")</f>
        <v>180</v>
      </c>
      <c r="B197" s="97">
        <f t="shared" si="16"/>
        <v>47515</v>
      </c>
      <c r="C197" s="90">
        <f t="shared" si="22"/>
        <v>0</v>
      </c>
      <c r="D197" s="90">
        <f t="shared" si="17"/>
        <v>1887.1233644010874</v>
      </c>
      <c r="E197" s="91">
        <f t="shared" si="18"/>
        <v>0</v>
      </c>
      <c r="F197" s="90">
        <f t="shared" si="19"/>
        <v>0</v>
      </c>
      <c r="G197" s="90">
        <f t="shared" si="20"/>
        <v>0</v>
      </c>
      <c r="H197" s="90">
        <f t="shared" si="23"/>
        <v>0</v>
      </c>
      <c r="I197" s="90">
        <f t="shared" si="21"/>
        <v>0</v>
      </c>
      <c r="J197" s="96"/>
      <c r="K197" s="96"/>
    </row>
    <row r="198" spans="1:11">
      <c r="A198" s="98">
        <f>IF(Values_Entered,A197+1,"")</f>
        <v>181</v>
      </c>
      <c r="B198" s="97">
        <f t="shared" si="16"/>
        <v>47543</v>
      </c>
      <c r="C198" s="90">
        <f t="shared" si="22"/>
        <v>0</v>
      </c>
      <c r="D198" s="90">
        <f t="shared" si="17"/>
        <v>1887.1233644010874</v>
      </c>
      <c r="E198" s="91">
        <f t="shared" si="18"/>
        <v>0</v>
      </c>
      <c r="F198" s="90">
        <f t="shared" si="19"/>
        <v>0</v>
      </c>
      <c r="G198" s="90">
        <f t="shared" si="20"/>
        <v>0</v>
      </c>
      <c r="H198" s="90">
        <f t="shared" si="23"/>
        <v>0</v>
      </c>
      <c r="I198" s="90">
        <f t="shared" si="21"/>
        <v>0</v>
      </c>
      <c r="J198" s="96"/>
      <c r="K198" s="96"/>
    </row>
    <row r="199" spans="1:11">
      <c r="A199" s="98">
        <f>IF(Values_Entered,A198+1,"")</f>
        <v>182</v>
      </c>
      <c r="B199" s="97">
        <f t="shared" si="16"/>
        <v>47574</v>
      </c>
      <c r="C199" s="90">
        <f t="shared" si="22"/>
        <v>0</v>
      </c>
      <c r="D199" s="90">
        <f t="shared" si="17"/>
        <v>1887.1233644010874</v>
      </c>
      <c r="E199" s="91">
        <f t="shared" si="18"/>
        <v>0</v>
      </c>
      <c r="F199" s="90">
        <f t="shared" si="19"/>
        <v>0</v>
      </c>
      <c r="G199" s="90">
        <f t="shared" si="20"/>
        <v>0</v>
      </c>
      <c r="H199" s="90">
        <f t="shared" si="23"/>
        <v>0</v>
      </c>
      <c r="I199" s="90">
        <f t="shared" si="21"/>
        <v>0</v>
      </c>
      <c r="J199" s="96"/>
      <c r="K199" s="96"/>
    </row>
    <row r="200" spans="1:11">
      <c r="A200" s="98">
        <f>IF(Values_Entered,A199+1,"")</f>
        <v>183</v>
      </c>
      <c r="B200" s="97">
        <f t="shared" si="16"/>
        <v>47604</v>
      </c>
      <c r="C200" s="90">
        <f t="shared" si="22"/>
        <v>0</v>
      </c>
      <c r="D200" s="90">
        <f t="shared" si="17"/>
        <v>1887.1233644010874</v>
      </c>
      <c r="E200" s="91">
        <f t="shared" si="18"/>
        <v>0</v>
      </c>
      <c r="F200" s="90">
        <f t="shared" si="19"/>
        <v>0</v>
      </c>
      <c r="G200" s="90">
        <f t="shared" si="20"/>
        <v>0</v>
      </c>
      <c r="H200" s="90">
        <f t="shared" si="23"/>
        <v>0</v>
      </c>
      <c r="I200" s="90">
        <f t="shared" si="21"/>
        <v>0</v>
      </c>
      <c r="J200" s="96"/>
      <c r="K200" s="96"/>
    </row>
    <row r="201" spans="1:11">
      <c r="A201" s="98">
        <f>IF(Values_Entered,A200+1,"")</f>
        <v>184</v>
      </c>
      <c r="B201" s="97">
        <f t="shared" si="16"/>
        <v>47635</v>
      </c>
      <c r="C201" s="90">
        <f t="shared" si="22"/>
        <v>0</v>
      </c>
      <c r="D201" s="90">
        <f t="shared" si="17"/>
        <v>1887.1233644010874</v>
      </c>
      <c r="E201" s="91">
        <f t="shared" si="18"/>
        <v>0</v>
      </c>
      <c r="F201" s="90">
        <f t="shared" si="19"/>
        <v>0</v>
      </c>
      <c r="G201" s="90">
        <f t="shared" si="20"/>
        <v>0</v>
      </c>
      <c r="H201" s="90">
        <f t="shared" si="23"/>
        <v>0</v>
      </c>
      <c r="I201" s="90">
        <f t="shared" si="21"/>
        <v>0</v>
      </c>
      <c r="J201" s="96"/>
      <c r="K201" s="96"/>
    </row>
    <row r="202" spans="1:11">
      <c r="A202" s="98">
        <f>IF(Values_Entered,A201+1,"")</f>
        <v>185</v>
      </c>
      <c r="B202" s="97">
        <f t="shared" si="16"/>
        <v>47665</v>
      </c>
      <c r="C202" s="90">
        <f t="shared" si="22"/>
        <v>0</v>
      </c>
      <c r="D202" s="90">
        <f t="shared" si="17"/>
        <v>1887.1233644010874</v>
      </c>
      <c r="E202" s="91">
        <f t="shared" si="18"/>
        <v>0</v>
      </c>
      <c r="F202" s="90">
        <f t="shared" si="19"/>
        <v>0</v>
      </c>
      <c r="G202" s="90">
        <f t="shared" si="20"/>
        <v>0</v>
      </c>
      <c r="H202" s="90">
        <f t="shared" si="23"/>
        <v>0</v>
      </c>
      <c r="I202" s="90">
        <f t="shared" si="21"/>
        <v>0</v>
      </c>
      <c r="J202" s="96"/>
      <c r="K202" s="96"/>
    </row>
    <row r="203" spans="1:11">
      <c r="A203" s="98">
        <f>IF(Values_Entered,A202+1,"")</f>
        <v>186</v>
      </c>
      <c r="B203" s="97">
        <f t="shared" si="16"/>
        <v>47696</v>
      </c>
      <c r="C203" s="90">
        <f t="shared" si="22"/>
        <v>0</v>
      </c>
      <c r="D203" s="90">
        <f t="shared" si="17"/>
        <v>1887.1233644010874</v>
      </c>
      <c r="E203" s="91">
        <f t="shared" si="18"/>
        <v>0</v>
      </c>
      <c r="F203" s="90">
        <f t="shared" si="19"/>
        <v>0</v>
      </c>
      <c r="G203" s="90">
        <f t="shared" si="20"/>
        <v>0</v>
      </c>
      <c r="H203" s="90">
        <f t="shared" si="23"/>
        <v>0</v>
      </c>
      <c r="I203" s="90">
        <f t="shared" si="21"/>
        <v>0</v>
      </c>
      <c r="J203" s="96"/>
      <c r="K203" s="96"/>
    </row>
    <row r="204" spans="1:11">
      <c r="A204" s="98">
        <f>IF(Values_Entered,A203+1,"")</f>
        <v>187</v>
      </c>
      <c r="B204" s="97">
        <f t="shared" si="16"/>
        <v>47727</v>
      </c>
      <c r="C204" s="90">
        <f t="shared" si="22"/>
        <v>0</v>
      </c>
      <c r="D204" s="90">
        <f t="shared" si="17"/>
        <v>1887.1233644010874</v>
      </c>
      <c r="E204" s="91">
        <f t="shared" si="18"/>
        <v>0</v>
      </c>
      <c r="F204" s="90">
        <f t="shared" si="19"/>
        <v>0</v>
      </c>
      <c r="G204" s="90">
        <f t="shared" si="20"/>
        <v>0</v>
      </c>
      <c r="H204" s="90">
        <f t="shared" si="23"/>
        <v>0</v>
      </c>
      <c r="I204" s="90">
        <f t="shared" si="21"/>
        <v>0</v>
      </c>
      <c r="J204" s="96"/>
      <c r="K204" s="96"/>
    </row>
    <row r="205" spans="1:11">
      <c r="A205" s="98">
        <f>IF(Values_Entered,A204+1,"")</f>
        <v>188</v>
      </c>
      <c r="B205" s="97">
        <f t="shared" si="16"/>
        <v>47757</v>
      </c>
      <c r="C205" s="90">
        <f t="shared" si="22"/>
        <v>0</v>
      </c>
      <c r="D205" s="90">
        <f t="shared" si="17"/>
        <v>1887.1233644010874</v>
      </c>
      <c r="E205" s="91">
        <f t="shared" si="18"/>
        <v>0</v>
      </c>
      <c r="F205" s="90">
        <f t="shared" si="19"/>
        <v>0</v>
      </c>
      <c r="G205" s="90">
        <f t="shared" si="20"/>
        <v>0</v>
      </c>
      <c r="H205" s="90">
        <f t="shared" si="23"/>
        <v>0</v>
      </c>
      <c r="I205" s="90">
        <f t="shared" si="21"/>
        <v>0</v>
      </c>
      <c r="J205" s="96"/>
      <c r="K205" s="96"/>
    </row>
    <row r="206" spans="1:11">
      <c r="A206" s="98">
        <f>IF(Values_Entered,A205+1,"")</f>
        <v>189</v>
      </c>
      <c r="B206" s="97">
        <f t="shared" si="16"/>
        <v>47788</v>
      </c>
      <c r="C206" s="90">
        <f t="shared" si="22"/>
        <v>0</v>
      </c>
      <c r="D206" s="90">
        <f t="shared" si="17"/>
        <v>1887.1233644010874</v>
      </c>
      <c r="E206" s="91">
        <f t="shared" si="18"/>
        <v>0</v>
      </c>
      <c r="F206" s="90">
        <f t="shared" si="19"/>
        <v>0</v>
      </c>
      <c r="G206" s="90">
        <f t="shared" si="20"/>
        <v>0</v>
      </c>
      <c r="H206" s="90">
        <f t="shared" si="23"/>
        <v>0</v>
      </c>
      <c r="I206" s="90">
        <f t="shared" si="21"/>
        <v>0</v>
      </c>
      <c r="J206" s="96"/>
      <c r="K206" s="96"/>
    </row>
    <row r="207" spans="1:11">
      <c r="A207" s="98">
        <f>IF(Values_Entered,A206+1,"")</f>
        <v>190</v>
      </c>
      <c r="B207" s="97">
        <f t="shared" si="16"/>
        <v>47818</v>
      </c>
      <c r="C207" s="90">
        <f t="shared" si="22"/>
        <v>0</v>
      </c>
      <c r="D207" s="90">
        <f t="shared" si="17"/>
        <v>1887.1233644010874</v>
      </c>
      <c r="E207" s="91">
        <f t="shared" si="18"/>
        <v>0</v>
      </c>
      <c r="F207" s="90">
        <f t="shared" si="19"/>
        <v>0</v>
      </c>
      <c r="G207" s="90">
        <f t="shared" si="20"/>
        <v>0</v>
      </c>
      <c r="H207" s="90">
        <f t="shared" si="23"/>
        <v>0</v>
      </c>
      <c r="I207" s="90">
        <f t="shared" si="21"/>
        <v>0</v>
      </c>
      <c r="J207" s="96"/>
      <c r="K207" s="96"/>
    </row>
    <row r="208" spans="1:11">
      <c r="A208" s="98">
        <f>IF(Values_Entered,A207+1,"")</f>
        <v>191</v>
      </c>
      <c r="B208" s="97">
        <f t="shared" si="16"/>
        <v>47849</v>
      </c>
      <c r="C208" s="90">
        <f t="shared" si="22"/>
        <v>0</v>
      </c>
      <c r="D208" s="90">
        <f t="shared" si="17"/>
        <v>1887.1233644010874</v>
      </c>
      <c r="E208" s="91">
        <f t="shared" si="18"/>
        <v>0</v>
      </c>
      <c r="F208" s="90">
        <f t="shared" si="19"/>
        <v>0</v>
      </c>
      <c r="G208" s="90">
        <f t="shared" si="20"/>
        <v>0</v>
      </c>
      <c r="H208" s="90">
        <f t="shared" si="23"/>
        <v>0</v>
      </c>
      <c r="I208" s="90">
        <f t="shared" si="21"/>
        <v>0</v>
      </c>
      <c r="J208" s="96"/>
      <c r="K208" s="96"/>
    </row>
    <row r="209" spans="1:11">
      <c r="A209" s="98">
        <f>IF(Values_Entered,A208+1,"")</f>
        <v>192</v>
      </c>
      <c r="B209" s="97">
        <f t="shared" si="16"/>
        <v>47880</v>
      </c>
      <c r="C209" s="90">
        <f t="shared" si="22"/>
        <v>0</v>
      </c>
      <c r="D209" s="90">
        <f t="shared" si="17"/>
        <v>1887.1233644010874</v>
      </c>
      <c r="E209" s="91">
        <f t="shared" si="18"/>
        <v>0</v>
      </c>
      <c r="F209" s="90">
        <f t="shared" si="19"/>
        <v>0</v>
      </c>
      <c r="G209" s="90">
        <f t="shared" si="20"/>
        <v>0</v>
      </c>
      <c r="H209" s="90">
        <f t="shared" si="23"/>
        <v>0</v>
      </c>
      <c r="I209" s="90">
        <f t="shared" si="21"/>
        <v>0</v>
      </c>
      <c r="J209" s="96"/>
      <c r="K209" s="96"/>
    </row>
    <row r="210" spans="1:11">
      <c r="A210" s="98">
        <f>IF(Values_Entered,A209+1,"")</f>
        <v>193</v>
      </c>
      <c r="B210" s="97">
        <f t="shared" ref="B210:B273" si="24">IF(Pay_Num&lt;&gt;"",DATE(YEAR(Loan_Start),MONTH(Loan_Start)+(Pay_Num)*12/Num_Pmt_Per_Year,DAY(Loan_Start)),"")</f>
        <v>47908</v>
      </c>
      <c r="C210" s="90">
        <f t="shared" si="22"/>
        <v>0</v>
      </c>
      <c r="D210" s="90">
        <f t="shared" ref="D210:D273" si="25">IF(Pay_Num&lt;&gt;"",Scheduled_Monthly_Payment,"")</f>
        <v>1887.1233644010874</v>
      </c>
      <c r="E210" s="91">
        <f t="shared" ref="E210:E273" si="26">IF(AND(Pay_Num&lt;&gt;"",Sched_Pay+Scheduled_Extra_Payments&lt;Beg_Bal),Scheduled_Extra_Payments,IF(AND(Pay_Num&lt;&gt;"",Beg_Bal-Sched_Pay&gt;0),Beg_Bal-Sched_Pay,IF(Pay_Num&lt;&gt;"",0,"")))</f>
        <v>0</v>
      </c>
      <c r="F210" s="90">
        <f t="shared" ref="F210:F273" si="27">IF(AND(Pay_Num&lt;&gt;"",Sched_Pay+Extra_Pay&lt;Beg_Bal),Sched_Pay+Extra_Pay,IF(Pay_Num&lt;&gt;"",Beg_Bal,""))</f>
        <v>0</v>
      </c>
      <c r="G210" s="90">
        <f t="shared" ref="G210:G273" si="28">IF(Pay_Num&lt;&gt;"",Total_Pay-Int,"")</f>
        <v>0</v>
      </c>
      <c r="H210" s="90">
        <f t="shared" si="23"/>
        <v>0</v>
      </c>
      <c r="I210" s="90">
        <f t="shared" ref="I210:I273" si="29">IF(AND(Pay_Num&lt;&gt;"",Sched_Pay+Extra_Pay&lt;Beg_Bal),Beg_Bal-Princ,IF(Pay_Num&lt;&gt;"",0,""))</f>
        <v>0</v>
      </c>
      <c r="J210" s="96"/>
      <c r="K210" s="96"/>
    </row>
    <row r="211" spans="1:11">
      <c r="A211" s="98">
        <f>IF(Values_Entered,A210+1,"")</f>
        <v>194</v>
      </c>
      <c r="B211" s="97">
        <f t="shared" si="24"/>
        <v>47939</v>
      </c>
      <c r="C211" s="90">
        <f t="shared" ref="C211:C274" si="30">IF(Pay_Num&lt;&gt;"",I210,"")</f>
        <v>0</v>
      </c>
      <c r="D211" s="90">
        <f t="shared" si="25"/>
        <v>1887.1233644010874</v>
      </c>
      <c r="E211" s="91">
        <f t="shared" si="26"/>
        <v>0</v>
      </c>
      <c r="F211" s="90">
        <f t="shared" si="27"/>
        <v>0</v>
      </c>
      <c r="G211" s="90">
        <f t="shared" si="28"/>
        <v>0</v>
      </c>
      <c r="H211" s="90">
        <f t="shared" ref="H211:H274" si="31">IF(Pay_Num&lt;&gt;"",Beg_Bal*Interest_Rate/Num_Pmt_Per_Year,"")</f>
        <v>0</v>
      </c>
      <c r="I211" s="90">
        <f t="shared" si="29"/>
        <v>0</v>
      </c>
      <c r="J211" s="96"/>
      <c r="K211" s="96"/>
    </row>
    <row r="212" spans="1:11">
      <c r="A212" s="98">
        <f>IF(Values_Entered,A211+1,"")</f>
        <v>195</v>
      </c>
      <c r="B212" s="97">
        <f t="shared" si="24"/>
        <v>47969</v>
      </c>
      <c r="C212" s="90">
        <f t="shared" si="30"/>
        <v>0</v>
      </c>
      <c r="D212" s="90">
        <f t="shared" si="25"/>
        <v>1887.1233644010874</v>
      </c>
      <c r="E212" s="91">
        <f t="shared" si="26"/>
        <v>0</v>
      </c>
      <c r="F212" s="90">
        <f t="shared" si="27"/>
        <v>0</v>
      </c>
      <c r="G212" s="90">
        <f t="shared" si="28"/>
        <v>0</v>
      </c>
      <c r="H212" s="90">
        <f t="shared" si="31"/>
        <v>0</v>
      </c>
      <c r="I212" s="90">
        <f t="shared" si="29"/>
        <v>0</v>
      </c>
      <c r="J212" s="96"/>
      <c r="K212" s="96"/>
    </row>
    <row r="213" spans="1:11">
      <c r="A213" s="98">
        <f>IF(Values_Entered,A212+1,"")</f>
        <v>196</v>
      </c>
      <c r="B213" s="97">
        <f t="shared" si="24"/>
        <v>48000</v>
      </c>
      <c r="C213" s="90">
        <f t="shared" si="30"/>
        <v>0</v>
      </c>
      <c r="D213" s="90">
        <f t="shared" si="25"/>
        <v>1887.1233644010874</v>
      </c>
      <c r="E213" s="91">
        <f t="shared" si="26"/>
        <v>0</v>
      </c>
      <c r="F213" s="90">
        <f t="shared" si="27"/>
        <v>0</v>
      </c>
      <c r="G213" s="90">
        <f t="shared" si="28"/>
        <v>0</v>
      </c>
      <c r="H213" s="90">
        <f t="shared" si="31"/>
        <v>0</v>
      </c>
      <c r="I213" s="90">
        <f t="shared" si="29"/>
        <v>0</v>
      </c>
      <c r="J213" s="96"/>
      <c r="K213" s="96"/>
    </row>
    <row r="214" spans="1:11">
      <c r="A214" s="98">
        <f>IF(Values_Entered,A213+1,"")</f>
        <v>197</v>
      </c>
      <c r="B214" s="97">
        <f t="shared" si="24"/>
        <v>48030</v>
      </c>
      <c r="C214" s="90">
        <f t="shared" si="30"/>
        <v>0</v>
      </c>
      <c r="D214" s="90">
        <f t="shared" si="25"/>
        <v>1887.1233644010874</v>
      </c>
      <c r="E214" s="91">
        <f t="shared" si="26"/>
        <v>0</v>
      </c>
      <c r="F214" s="90">
        <f t="shared" si="27"/>
        <v>0</v>
      </c>
      <c r="G214" s="90">
        <f t="shared" si="28"/>
        <v>0</v>
      </c>
      <c r="H214" s="90">
        <f t="shared" si="31"/>
        <v>0</v>
      </c>
      <c r="I214" s="90">
        <f t="shared" si="29"/>
        <v>0</v>
      </c>
      <c r="J214" s="96"/>
      <c r="K214" s="96"/>
    </row>
    <row r="215" spans="1:11">
      <c r="A215" s="98">
        <f>IF(Values_Entered,A214+1,"")</f>
        <v>198</v>
      </c>
      <c r="B215" s="97">
        <f t="shared" si="24"/>
        <v>48061</v>
      </c>
      <c r="C215" s="90">
        <f t="shared" si="30"/>
        <v>0</v>
      </c>
      <c r="D215" s="90">
        <f t="shared" si="25"/>
        <v>1887.1233644010874</v>
      </c>
      <c r="E215" s="91">
        <f t="shared" si="26"/>
        <v>0</v>
      </c>
      <c r="F215" s="90">
        <f t="shared" si="27"/>
        <v>0</v>
      </c>
      <c r="G215" s="90">
        <f t="shared" si="28"/>
        <v>0</v>
      </c>
      <c r="H215" s="90">
        <f t="shared" si="31"/>
        <v>0</v>
      </c>
      <c r="I215" s="90">
        <f t="shared" si="29"/>
        <v>0</v>
      </c>
      <c r="J215" s="96"/>
      <c r="K215" s="96"/>
    </row>
    <row r="216" spans="1:11">
      <c r="A216" s="98">
        <f>IF(Values_Entered,A215+1,"")</f>
        <v>199</v>
      </c>
      <c r="B216" s="97">
        <f t="shared" si="24"/>
        <v>48092</v>
      </c>
      <c r="C216" s="90">
        <f t="shared" si="30"/>
        <v>0</v>
      </c>
      <c r="D216" s="90">
        <f t="shared" si="25"/>
        <v>1887.1233644010874</v>
      </c>
      <c r="E216" s="91">
        <f t="shared" si="26"/>
        <v>0</v>
      </c>
      <c r="F216" s="90">
        <f t="shared" si="27"/>
        <v>0</v>
      </c>
      <c r="G216" s="90">
        <f t="shared" si="28"/>
        <v>0</v>
      </c>
      <c r="H216" s="90">
        <f t="shared" si="31"/>
        <v>0</v>
      </c>
      <c r="I216" s="90">
        <f t="shared" si="29"/>
        <v>0</v>
      </c>
      <c r="J216" s="96"/>
      <c r="K216" s="96"/>
    </row>
    <row r="217" spans="1:11">
      <c r="A217" s="98">
        <f>IF(Values_Entered,A216+1,"")</f>
        <v>200</v>
      </c>
      <c r="B217" s="97">
        <f t="shared" si="24"/>
        <v>48122</v>
      </c>
      <c r="C217" s="90">
        <f t="shared" si="30"/>
        <v>0</v>
      </c>
      <c r="D217" s="90">
        <f t="shared" si="25"/>
        <v>1887.1233644010874</v>
      </c>
      <c r="E217" s="91">
        <f t="shared" si="26"/>
        <v>0</v>
      </c>
      <c r="F217" s="90">
        <f t="shared" si="27"/>
        <v>0</v>
      </c>
      <c r="G217" s="90">
        <f t="shared" si="28"/>
        <v>0</v>
      </c>
      <c r="H217" s="90">
        <f t="shared" si="31"/>
        <v>0</v>
      </c>
      <c r="I217" s="90">
        <f t="shared" si="29"/>
        <v>0</v>
      </c>
      <c r="J217" s="96"/>
      <c r="K217" s="96"/>
    </row>
    <row r="218" spans="1:11">
      <c r="A218" s="98">
        <f>IF(Values_Entered,A217+1,"")</f>
        <v>201</v>
      </c>
      <c r="B218" s="97">
        <f t="shared" si="24"/>
        <v>48153</v>
      </c>
      <c r="C218" s="90">
        <f t="shared" si="30"/>
        <v>0</v>
      </c>
      <c r="D218" s="90">
        <f t="shared" si="25"/>
        <v>1887.1233644010874</v>
      </c>
      <c r="E218" s="91">
        <f t="shared" si="26"/>
        <v>0</v>
      </c>
      <c r="F218" s="90">
        <f t="shared" si="27"/>
        <v>0</v>
      </c>
      <c r="G218" s="90">
        <f t="shared" si="28"/>
        <v>0</v>
      </c>
      <c r="H218" s="90">
        <f t="shared" si="31"/>
        <v>0</v>
      </c>
      <c r="I218" s="90">
        <f t="shared" si="29"/>
        <v>0</v>
      </c>
      <c r="J218" s="96"/>
      <c r="K218" s="96"/>
    </row>
    <row r="219" spans="1:11">
      <c r="A219" s="98">
        <f>IF(Values_Entered,A218+1,"")</f>
        <v>202</v>
      </c>
      <c r="B219" s="97">
        <f t="shared" si="24"/>
        <v>48183</v>
      </c>
      <c r="C219" s="90">
        <f t="shared" si="30"/>
        <v>0</v>
      </c>
      <c r="D219" s="90">
        <f t="shared" si="25"/>
        <v>1887.1233644010874</v>
      </c>
      <c r="E219" s="91">
        <f t="shared" si="26"/>
        <v>0</v>
      </c>
      <c r="F219" s="90">
        <f t="shared" si="27"/>
        <v>0</v>
      </c>
      <c r="G219" s="90">
        <f t="shared" si="28"/>
        <v>0</v>
      </c>
      <c r="H219" s="90">
        <f t="shared" si="31"/>
        <v>0</v>
      </c>
      <c r="I219" s="90">
        <f t="shared" si="29"/>
        <v>0</v>
      </c>
      <c r="J219" s="96"/>
      <c r="K219" s="96"/>
    </row>
    <row r="220" spans="1:11">
      <c r="A220" s="98">
        <f>IF(Values_Entered,A219+1,"")</f>
        <v>203</v>
      </c>
      <c r="B220" s="97">
        <f t="shared" si="24"/>
        <v>48214</v>
      </c>
      <c r="C220" s="90">
        <f t="shared" si="30"/>
        <v>0</v>
      </c>
      <c r="D220" s="90">
        <f t="shared" si="25"/>
        <v>1887.1233644010874</v>
      </c>
      <c r="E220" s="91">
        <f t="shared" si="26"/>
        <v>0</v>
      </c>
      <c r="F220" s="90">
        <f t="shared" si="27"/>
        <v>0</v>
      </c>
      <c r="G220" s="90">
        <f t="shared" si="28"/>
        <v>0</v>
      </c>
      <c r="H220" s="90">
        <f t="shared" si="31"/>
        <v>0</v>
      </c>
      <c r="I220" s="90">
        <f t="shared" si="29"/>
        <v>0</v>
      </c>
      <c r="J220" s="96"/>
      <c r="K220" s="96"/>
    </row>
    <row r="221" spans="1:11">
      <c r="A221" s="98">
        <f>IF(Values_Entered,A220+1,"")</f>
        <v>204</v>
      </c>
      <c r="B221" s="97">
        <f t="shared" si="24"/>
        <v>48245</v>
      </c>
      <c r="C221" s="90">
        <f t="shared" si="30"/>
        <v>0</v>
      </c>
      <c r="D221" s="90">
        <f t="shared" si="25"/>
        <v>1887.1233644010874</v>
      </c>
      <c r="E221" s="91">
        <f t="shared" si="26"/>
        <v>0</v>
      </c>
      <c r="F221" s="90">
        <f t="shared" si="27"/>
        <v>0</v>
      </c>
      <c r="G221" s="90">
        <f t="shared" si="28"/>
        <v>0</v>
      </c>
      <c r="H221" s="90">
        <f t="shared" si="31"/>
        <v>0</v>
      </c>
      <c r="I221" s="90">
        <f t="shared" si="29"/>
        <v>0</v>
      </c>
      <c r="J221" s="96"/>
      <c r="K221" s="96"/>
    </row>
    <row r="222" spans="1:11">
      <c r="A222" s="98">
        <f>IF(Values_Entered,A221+1,"")</f>
        <v>205</v>
      </c>
      <c r="B222" s="97">
        <f t="shared" si="24"/>
        <v>48274</v>
      </c>
      <c r="C222" s="90">
        <f t="shared" si="30"/>
        <v>0</v>
      </c>
      <c r="D222" s="90">
        <f t="shared" si="25"/>
        <v>1887.1233644010874</v>
      </c>
      <c r="E222" s="91">
        <f t="shared" si="26"/>
        <v>0</v>
      </c>
      <c r="F222" s="90">
        <f t="shared" si="27"/>
        <v>0</v>
      </c>
      <c r="G222" s="90">
        <f t="shared" si="28"/>
        <v>0</v>
      </c>
      <c r="H222" s="90">
        <f t="shared" si="31"/>
        <v>0</v>
      </c>
      <c r="I222" s="90">
        <f t="shared" si="29"/>
        <v>0</v>
      </c>
      <c r="J222" s="96"/>
      <c r="K222" s="96"/>
    </row>
    <row r="223" spans="1:11">
      <c r="A223" s="98">
        <f>IF(Values_Entered,A222+1,"")</f>
        <v>206</v>
      </c>
      <c r="B223" s="97">
        <f t="shared" si="24"/>
        <v>48305</v>
      </c>
      <c r="C223" s="90">
        <f t="shared" si="30"/>
        <v>0</v>
      </c>
      <c r="D223" s="90">
        <f t="shared" si="25"/>
        <v>1887.1233644010874</v>
      </c>
      <c r="E223" s="91">
        <f t="shared" si="26"/>
        <v>0</v>
      </c>
      <c r="F223" s="90">
        <f t="shared" si="27"/>
        <v>0</v>
      </c>
      <c r="G223" s="90">
        <f t="shared" si="28"/>
        <v>0</v>
      </c>
      <c r="H223" s="90">
        <f t="shared" si="31"/>
        <v>0</v>
      </c>
      <c r="I223" s="90">
        <f t="shared" si="29"/>
        <v>0</v>
      </c>
      <c r="J223" s="96"/>
      <c r="K223" s="96"/>
    </row>
    <row r="224" spans="1:11">
      <c r="A224" s="98">
        <f>IF(Values_Entered,A223+1,"")</f>
        <v>207</v>
      </c>
      <c r="B224" s="97">
        <f t="shared" si="24"/>
        <v>48335</v>
      </c>
      <c r="C224" s="90">
        <f t="shared" si="30"/>
        <v>0</v>
      </c>
      <c r="D224" s="90">
        <f t="shared" si="25"/>
        <v>1887.1233644010874</v>
      </c>
      <c r="E224" s="91">
        <f t="shared" si="26"/>
        <v>0</v>
      </c>
      <c r="F224" s="90">
        <f t="shared" si="27"/>
        <v>0</v>
      </c>
      <c r="G224" s="90">
        <f t="shared" si="28"/>
        <v>0</v>
      </c>
      <c r="H224" s="90">
        <f t="shared" si="31"/>
        <v>0</v>
      </c>
      <c r="I224" s="90">
        <f t="shared" si="29"/>
        <v>0</v>
      </c>
      <c r="J224" s="96"/>
      <c r="K224" s="96"/>
    </row>
    <row r="225" spans="1:11">
      <c r="A225" s="98">
        <f>IF(Values_Entered,A224+1,"")</f>
        <v>208</v>
      </c>
      <c r="B225" s="97">
        <f t="shared" si="24"/>
        <v>48366</v>
      </c>
      <c r="C225" s="90">
        <f t="shared" si="30"/>
        <v>0</v>
      </c>
      <c r="D225" s="90">
        <f t="shared" si="25"/>
        <v>1887.1233644010874</v>
      </c>
      <c r="E225" s="91">
        <f t="shared" si="26"/>
        <v>0</v>
      </c>
      <c r="F225" s="90">
        <f t="shared" si="27"/>
        <v>0</v>
      </c>
      <c r="G225" s="90">
        <f t="shared" si="28"/>
        <v>0</v>
      </c>
      <c r="H225" s="90">
        <f t="shared" si="31"/>
        <v>0</v>
      </c>
      <c r="I225" s="90">
        <f t="shared" si="29"/>
        <v>0</v>
      </c>
      <c r="J225" s="96"/>
      <c r="K225" s="96"/>
    </row>
    <row r="226" spans="1:11">
      <c r="A226" s="98">
        <f>IF(Values_Entered,A225+1,"")</f>
        <v>209</v>
      </c>
      <c r="B226" s="97">
        <f t="shared" si="24"/>
        <v>48396</v>
      </c>
      <c r="C226" s="90">
        <f t="shared" si="30"/>
        <v>0</v>
      </c>
      <c r="D226" s="90">
        <f t="shared" si="25"/>
        <v>1887.1233644010874</v>
      </c>
      <c r="E226" s="91">
        <f t="shared" si="26"/>
        <v>0</v>
      </c>
      <c r="F226" s="90">
        <f t="shared" si="27"/>
        <v>0</v>
      </c>
      <c r="G226" s="90">
        <f t="shared" si="28"/>
        <v>0</v>
      </c>
      <c r="H226" s="90">
        <f t="shared" si="31"/>
        <v>0</v>
      </c>
      <c r="I226" s="90">
        <f t="shared" si="29"/>
        <v>0</v>
      </c>
      <c r="J226" s="96"/>
      <c r="K226" s="96"/>
    </row>
    <row r="227" spans="1:11">
      <c r="A227" s="98">
        <f>IF(Values_Entered,A226+1,"")</f>
        <v>210</v>
      </c>
      <c r="B227" s="97">
        <f t="shared" si="24"/>
        <v>48427</v>
      </c>
      <c r="C227" s="90">
        <f t="shared" si="30"/>
        <v>0</v>
      </c>
      <c r="D227" s="90">
        <f t="shared" si="25"/>
        <v>1887.1233644010874</v>
      </c>
      <c r="E227" s="91">
        <f t="shared" si="26"/>
        <v>0</v>
      </c>
      <c r="F227" s="90">
        <f t="shared" si="27"/>
        <v>0</v>
      </c>
      <c r="G227" s="90">
        <f t="shared" si="28"/>
        <v>0</v>
      </c>
      <c r="H227" s="90">
        <f t="shared" si="31"/>
        <v>0</v>
      </c>
      <c r="I227" s="90">
        <f t="shared" si="29"/>
        <v>0</v>
      </c>
      <c r="J227" s="96"/>
      <c r="K227" s="96"/>
    </row>
    <row r="228" spans="1:11">
      <c r="A228" s="98">
        <f>IF(Values_Entered,A227+1,"")</f>
        <v>211</v>
      </c>
      <c r="B228" s="97">
        <f t="shared" si="24"/>
        <v>48458</v>
      </c>
      <c r="C228" s="90">
        <f t="shared" si="30"/>
        <v>0</v>
      </c>
      <c r="D228" s="90">
        <f t="shared" si="25"/>
        <v>1887.1233644010874</v>
      </c>
      <c r="E228" s="91">
        <f t="shared" si="26"/>
        <v>0</v>
      </c>
      <c r="F228" s="90">
        <f t="shared" si="27"/>
        <v>0</v>
      </c>
      <c r="G228" s="90">
        <f t="shared" si="28"/>
        <v>0</v>
      </c>
      <c r="H228" s="90">
        <f t="shared" si="31"/>
        <v>0</v>
      </c>
      <c r="I228" s="90">
        <f t="shared" si="29"/>
        <v>0</v>
      </c>
      <c r="J228" s="96"/>
      <c r="K228" s="96"/>
    </row>
    <row r="229" spans="1:11">
      <c r="A229" s="98">
        <f>IF(Values_Entered,A228+1,"")</f>
        <v>212</v>
      </c>
      <c r="B229" s="97">
        <f t="shared" si="24"/>
        <v>48488</v>
      </c>
      <c r="C229" s="90">
        <f t="shared" si="30"/>
        <v>0</v>
      </c>
      <c r="D229" s="90">
        <f t="shared" si="25"/>
        <v>1887.1233644010874</v>
      </c>
      <c r="E229" s="91">
        <f t="shared" si="26"/>
        <v>0</v>
      </c>
      <c r="F229" s="90">
        <f t="shared" si="27"/>
        <v>0</v>
      </c>
      <c r="G229" s="90">
        <f t="shared" si="28"/>
        <v>0</v>
      </c>
      <c r="H229" s="90">
        <f t="shared" si="31"/>
        <v>0</v>
      </c>
      <c r="I229" s="90">
        <f t="shared" si="29"/>
        <v>0</v>
      </c>
      <c r="J229" s="96"/>
      <c r="K229" s="96"/>
    </row>
    <row r="230" spans="1:11">
      <c r="A230" s="98">
        <f>IF(Values_Entered,A229+1,"")</f>
        <v>213</v>
      </c>
      <c r="B230" s="97">
        <f t="shared" si="24"/>
        <v>48519</v>
      </c>
      <c r="C230" s="90">
        <f t="shared" si="30"/>
        <v>0</v>
      </c>
      <c r="D230" s="90">
        <f t="shared" si="25"/>
        <v>1887.1233644010874</v>
      </c>
      <c r="E230" s="91">
        <f t="shared" si="26"/>
        <v>0</v>
      </c>
      <c r="F230" s="90">
        <f t="shared" si="27"/>
        <v>0</v>
      </c>
      <c r="G230" s="90">
        <f t="shared" si="28"/>
        <v>0</v>
      </c>
      <c r="H230" s="90">
        <f t="shared" si="31"/>
        <v>0</v>
      </c>
      <c r="I230" s="90">
        <f t="shared" si="29"/>
        <v>0</v>
      </c>
      <c r="J230" s="96"/>
      <c r="K230" s="96"/>
    </row>
    <row r="231" spans="1:11">
      <c r="A231" s="98">
        <f>IF(Values_Entered,A230+1,"")</f>
        <v>214</v>
      </c>
      <c r="B231" s="97">
        <f t="shared" si="24"/>
        <v>48549</v>
      </c>
      <c r="C231" s="90">
        <f t="shared" si="30"/>
        <v>0</v>
      </c>
      <c r="D231" s="90">
        <f t="shared" si="25"/>
        <v>1887.1233644010874</v>
      </c>
      <c r="E231" s="91">
        <f t="shared" si="26"/>
        <v>0</v>
      </c>
      <c r="F231" s="90">
        <f t="shared" si="27"/>
        <v>0</v>
      </c>
      <c r="G231" s="90">
        <f t="shared" si="28"/>
        <v>0</v>
      </c>
      <c r="H231" s="90">
        <f t="shared" si="31"/>
        <v>0</v>
      </c>
      <c r="I231" s="90">
        <f t="shared" si="29"/>
        <v>0</v>
      </c>
      <c r="J231" s="96"/>
      <c r="K231" s="96"/>
    </row>
    <row r="232" spans="1:11">
      <c r="A232" s="98">
        <f>IF(Values_Entered,A231+1,"")</f>
        <v>215</v>
      </c>
      <c r="B232" s="97">
        <f t="shared" si="24"/>
        <v>48580</v>
      </c>
      <c r="C232" s="90">
        <f t="shared" si="30"/>
        <v>0</v>
      </c>
      <c r="D232" s="90">
        <f t="shared" si="25"/>
        <v>1887.1233644010874</v>
      </c>
      <c r="E232" s="91">
        <f t="shared" si="26"/>
        <v>0</v>
      </c>
      <c r="F232" s="90">
        <f t="shared" si="27"/>
        <v>0</v>
      </c>
      <c r="G232" s="90">
        <f t="shared" si="28"/>
        <v>0</v>
      </c>
      <c r="H232" s="90">
        <f t="shared" si="31"/>
        <v>0</v>
      </c>
      <c r="I232" s="90">
        <f t="shared" si="29"/>
        <v>0</v>
      </c>
      <c r="J232" s="96"/>
      <c r="K232" s="96"/>
    </row>
    <row r="233" spans="1:11">
      <c r="A233" s="98">
        <f>IF(Values_Entered,A232+1,"")</f>
        <v>216</v>
      </c>
      <c r="B233" s="97">
        <f t="shared" si="24"/>
        <v>48611</v>
      </c>
      <c r="C233" s="90">
        <f t="shared" si="30"/>
        <v>0</v>
      </c>
      <c r="D233" s="90">
        <f t="shared" si="25"/>
        <v>1887.1233644010874</v>
      </c>
      <c r="E233" s="91">
        <f t="shared" si="26"/>
        <v>0</v>
      </c>
      <c r="F233" s="90">
        <f t="shared" si="27"/>
        <v>0</v>
      </c>
      <c r="G233" s="90">
        <f t="shared" si="28"/>
        <v>0</v>
      </c>
      <c r="H233" s="90">
        <f t="shared" si="31"/>
        <v>0</v>
      </c>
      <c r="I233" s="90">
        <f t="shared" si="29"/>
        <v>0</v>
      </c>
      <c r="J233" s="96"/>
      <c r="K233" s="96"/>
    </row>
    <row r="234" spans="1:11">
      <c r="A234" s="98">
        <f>IF(Values_Entered,A233+1,"")</f>
        <v>217</v>
      </c>
      <c r="B234" s="97">
        <f t="shared" si="24"/>
        <v>48639</v>
      </c>
      <c r="C234" s="90">
        <f t="shared" si="30"/>
        <v>0</v>
      </c>
      <c r="D234" s="90">
        <f t="shared" si="25"/>
        <v>1887.1233644010874</v>
      </c>
      <c r="E234" s="91">
        <f t="shared" si="26"/>
        <v>0</v>
      </c>
      <c r="F234" s="90">
        <f t="shared" si="27"/>
        <v>0</v>
      </c>
      <c r="G234" s="90">
        <f t="shared" si="28"/>
        <v>0</v>
      </c>
      <c r="H234" s="90">
        <f t="shared" si="31"/>
        <v>0</v>
      </c>
      <c r="I234" s="90">
        <f t="shared" si="29"/>
        <v>0</v>
      </c>
      <c r="J234" s="96"/>
      <c r="K234" s="96"/>
    </row>
    <row r="235" spans="1:11">
      <c r="A235" s="98">
        <f>IF(Values_Entered,A234+1,"")</f>
        <v>218</v>
      </c>
      <c r="B235" s="97">
        <f t="shared" si="24"/>
        <v>48670</v>
      </c>
      <c r="C235" s="90">
        <f t="shared" si="30"/>
        <v>0</v>
      </c>
      <c r="D235" s="90">
        <f t="shared" si="25"/>
        <v>1887.1233644010874</v>
      </c>
      <c r="E235" s="91">
        <f t="shared" si="26"/>
        <v>0</v>
      </c>
      <c r="F235" s="90">
        <f t="shared" si="27"/>
        <v>0</v>
      </c>
      <c r="G235" s="90">
        <f t="shared" si="28"/>
        <v>0</v>
      </c>
      <c r="H235" s="90">
        <f t="shared" si="31"/>
        <v>0</v>
      </c>
      <c r="I235" s="90">
        <f t="shared" si="29"/>
        <v>0</v>
      </c>
      <c r="J235" s="96"/>
      <c r="K235" s="96"/>
    </row>
    <row r="236" spans="1:11">
      <c r="A236" s="98">
        <f>IF(Values_Entered,A235+1,"")</f>
        <v>219</v>
      </c>
      <c r="B236" s="97">
        <f t="shared" si="24"/>
        <v>48700</v>
      </c>
      <c r="C236" s="90">
        <f t="shared" si="30"/>
        <v>0</v>
      </c>
      <c r="D236" s="90">
        <f t="shared" si="25"/>
        <v>1887.1233644010874</v>
      </c>
      <c r="E236" s="91">
        <f t="shared" si="26"/>
        <v>0</v>
      </c>
      <c r="F236" s="90">
        <f t="shared" si="27"/>
        <v>0</v>
      </c>
      <c r="G236" s="90">
        <f t="shared" si="28"/>
        <v>0</v>
      </c>
      <c r="H236" s="90">
        <f t="shared" si="31"/>
        <v>0</v>
      </c>
      <c r="I236" s="90">
        <f t="shared" si="29"/>
        <v>0</v>
      </c>
      <c r="J236" s="96"/>
      <c r="K236" s="96"/>
    </row>
    <row r="237" spans="1:11">
      <c r="A237" s="98">
        <f>IF(Values_Entered,A236+1,"")</f>
        <v>220</v>
      </c>
      <c r="B237" s="97">
        <f t="shared" si="24"/>
        <v>48731</v>
      </c>
      <c r="C237" s="90">
        <f t="shared" si="30"/>
        <v>0</v>
      </c>
      <c r="D237" s="90">
        <f t="shared" si="25"/>
        <v>1887.1233644010874</v>
      </c>
      <c r="E237" s="91">
        <f t="shared" si="26"/>
        <v>0</v>
      </c>
      <c r="F237" s="90">
        <f t="shared" si="27"/>
        <v>0</v>
      </c>
      <c r="G237" s="90">
        <f t="shared" si="28"/>
        <v>0</v>
      </c>
      <c r="H237" s="90">
        <f t="shared" si="31"/>
        <v>0</v>
      </c>
      <c r="I237" s="90">
        <f t="shared" si="29"/>
        <v>0</v>
      </c>
      <c r="J237" s="96"/>
      <c r="K237" s="96"/>
    </row>
    <row r="238" spans="1:11">
      <c r="A238" s="98">
        <f>IF(Values_Entered,A237+1,"")</f>
        <v>221</v>
      </c>
      <c r="B238" s="97">
        <f t="shared" si="24"/>
        <v>48761</v>
      </c>
      <c r="C238" s="90">
        <f t="shared" si="30"/>
        <v>0</v>
      </c>
      <c r="D238" s="90">
        <f t="shared" si="25"/>
        <v>1887.1233644010874</v>
      </c>
      <c r="E238" s="91">
        <f t="shared" si="26"/>
        <v>0</v>
      </c>
      <c r="F238" s="90">
        <f t="shared" si="27"/>
        <v>0</v>
      </c>
      <c r="G238" s="90">
        <f t="shared" si="28"/>
        <v>0</v>
      </c>
      <c r="H238" s="90">
        <f t="shared" si="31"/>
        <v>0</v>
      </c>
      <c r="I238" s="90">
        <f t="shared" si="29"/>
        <v>0</v>
      </c>
      <c r="J238" s="96"/>
      <c r="K238" s="96"/>
    </row>
    <row r="239" spans="1:11">
      <c r="A239" s="98">
        <f>IF(Values_Entered,A238+1,"")</f>
        <v>222</v>
      </c>
      <c r="B239" s="97">
        <f t="shared" si="24"/>
        <v>48792</v>
      </c>
      <c r="C239" s="90">
        <f t="shared" si="30"/>
        <v>0</v>
      </c>
      <c r="D239" s="90">
        <f t="shared" si="25"/>
        <v>1887.1233644010874</v>
      </c>
      <c r="E239" s="91">
        <f t="shared" si="26"/>
        <v>0</v>
      </c>
      <c r="F239" s="90">
        <f t="shared" si="27"/>
        <v>0</v>
      </c>
      <c r="G239" s="90">
        <f t="shared" si="28"/>
        <v>0</v>
      </c>
      <c r="H239" s="90">
        <f t="shared" si="31"/>
        <v>0</v>
      </c>
      <c r="I239" s="90">
        <f t="shared" si="29"/>
        <v>0</v>
      </c>
      <c r="J239" s="96"/>
      <c r="K239" s="96"/>
    </row>
    <row r="240" spans="1:11">
      <c r="A240" s="98">
        <f>IF(Values_Entered,A239+1,"")</f>
        <v>223</v>
      </c>
      <c r="B240" s="97">
        <f t="shared" si="24"/>
        <v>48823</v>
      </c>
      <c r="C240" s="90">
        <f t="shared" si="30"/>
        <v>0</v>
      </c>
      <c r="D240" s="90">
        <f t="shared" si="25"/>
        <v>1887.1233644010874</v>
      </c>
      <c r="E240" s="91">
        <f t="shared" si="26"/>
        <v>0</v>
      </c>
      <c r="F240" s="90">
        <f t="shared" si="27"/>
        <v>0</v>
      </c>
      <c r="G240" s="90">
        <f t="shared" si="28"/>
        <v>0</v>
      </c>
      <c r="H240" s="90">
        <f t="shared" si="31"/>
        <v>0</v>
      </c>
      <c r="I240" s="90">
        <f t="shared" si="29"/>
        <v>0</v>
      </c>
      <c r="J240" s="96"/>
      <c r="K240" s="96"/>
    </row>
    <row r="241" spans="1:11">
      <c r="A241" s="98">
        <f>IF(Values_Entered,A240+1,"")</f>
        <v>224</v>
      </c>
      <c r="B241" s="97">
        <f t="shared" si="24"/>
        <v>48853</v>
      </c>
      <c r="C241" s="90">
        <f t="shared" si="30"/>
        <v>0</v>
      </c>
      <c r="D241" s="90">
        <f t="shared" si="25"/>
        <v>1887.1233644010874</v>
      </c>
      <c r="E241" s="91">
        <f t="shared" si="26"/>
        <v>0</v>
      </c>
      <c r="F241" s="90">
        <f t="shared" si="27"/>
        <v>0</v>
      </c>
      <c r="G241" s="90">
        <f t="shared" si="28"/>
        <v>0</v>
      </c>
      <c r="H241" s="90">
        <f t="shared" si="31"/>
        <v>0</v>
      </c>
      <c r="I241" s="90">
        <f t="shared" si="29"/>
        <v>0</v>
      </c>
      <c r="J241" s="96"/>
      <c r="K241" s="96"/>
    </row>
    <row r="242" spans="1:11">
      <c r="A242" s="98">
        <f>IF(Values_Entered,A241+1,"")</f>
        <v>225</v>
      </c>
      <c r="B242" s="97">
        <f t="shared" si="24"/>
        <v>48884</v>
      </c>
      <c r="C242" s="90">
        <f t="shared" si="30"/>
        <v>0</v>
      </c>
      <c r="D242" s="90">
        <f t="shared" si="25"/>
        <v>1887.1233644010874</v>
      </c>
      <c r="E242" s="91">
        <f t="shared" si="26"/>
        <v>0</v>
      </c>
      <c r="F242" s="90">
        <f t="shared" si="27"/>
        <v>0</v>
      </c>
      <c r="G242" s="90">
        <f t="shared" si="28"/>
        <v>0</v>
      </c>
      <c r="H242" s="90">
        <f t="shared" si="31"/>
        <v>0</v>
      </c>
      <c r="I242" s="90">
        <f t="shared" si="29"/>
        <v>0</v>
      </c>
      <c r="J242" s="96"/>
      <c r="K242" s="96"/>
    </row>
    <row r="243" spans="1:11">
      <c r="A243" s="98">
        <f>IF(Values_Entered,A242+1,"")</f>
        <v>226</v>
      </c>
      <c r="B243" s="97">
        <f t="shared" si="24"/>
        <v>48914</v>
      </c>
      <c r="C243" s="90">
        <f t="shared" si="30"/>
        <v>0</v>
      </c>
      <c r="D243" s="90">
        <f t="shared" si="25"/>
        <v>1887.1233644010874</v>
      </c>
      <c r="E243" s="91">
        <f t="shared" si="26"/>
        <v>0</v>
      </c>
      <c r="F243" s="90">
        <f t="shared" si="27"/>
        <v>0</v>
      </c>
      <c r="G243" s="90">
        <f t="shared" si="28"/>
        <v>0</v>
      </c>
      <c r="H243" s="90">
        <f t="shared" si="31"/>
        <v>0</v>
      </c>
      <c r="I243" s="90">
        <f t="shared" si="29"/>
        <v>0</v>
      </c>
      <c r="J243" s="96"/>
      <c r="K243" s="96"/>
    </row>
    <row r="244" spans="1:11">
      <c r="A244" s="98">
        <f>IF(Values_Entered,A243+1,"")</f>
        <v>227</v>
      </c>
      <c r="B244" s="97">
        <f t="shared" si="24"/>
        <v>48945</v>
      </c>
      <c r="C244" s="90">
        <f t="shared" si="30"/>
        <v>0</v>
      </c>
      <c r="D244" s="90">
        <f t="shared" si="25"/>
        <v>1887.1233644010874</v>
      </c>
      <c r="E244" s="91">
        <f t="shared" si="26"/>
        <v>0</v>
      </c>
      <c r="F244" s="90">
        <f t="shared" si="27"/>
        <v>0</v>
      </c>
      <c r="G244" s="90">
        <f t="shared" si="28"/>
        <v>0</v>
      </c>
      <c r="H244" s="90">
        <f t="shared" si="31"/>
        <v>0</v>
      </c>
      <c r="I244" s="90">
        <f t="shared" si="29"/>
        <v>0</v>
      </c>
      <c r="J244" s="96"/>
      <c r="K244" s="96"/>
    </row>
    <row r="245" spans="1:11">
      <c r="A245" s="98">
        <f>IF(Values_Entered,A244+1,"")</f>
        <v>228</v>
      </c>
      <c r="B245" s="97">
        <f t="shared" si="24"/>
        <v>48976</v>
      </c>
      <c r="C245" s="90">
        <f t="shared" si="30"/>
        <v>0</v>
      </c>
      <c r="D245" s="90">
        <f t="shared" si="25"/>
        <v>1887.1233644010874</v>
      </c>
      <c r="E245" s="91">
        <f t="shared" si="26"/>
        <v>0</v>
      </c>
      <c r="F245" s="90">
        <f t="shared" si="27"/>
        <v>0</v>
      </c>
      <c r="G245" s="90">
        <f t="shared" si="28"/>
        <v>0</v>
      </c>
      <c r="H245" s="90">
        <f t="shared" si="31"/>
        <v>0</v>
      </c>
      <c r="I245" s="90">
        <f t="shared" si="29"/>
        <v>0</v>
      </c>
      <c r="J245" s="96"/>
      <c r="K245" s="96"/>
    </row>
    <row r="246" spans="1:11">
      <c r="A246" s="98">
        <f>IF(Values_Entered,A245+1,"")</f>
        <v>229</v>
      </c>
      <c r="B246" s="97">
        <f t="shared" si="24"/>
        <v>49004</v>
      </c>
      <c r="C246" s="90">
        <f t="shared" si="30"/>
        <v>0</v>
      </c>
      <c r="D246" s="90">
        <f t="shared" si="25"/>
        <v>1887.1233644010874</v>
      </c>
      <c r="E246" s="91">
        <f t="shared" si="26"/>
        <v>0</v>
      </c>
      <c r="F246" s="90">
        <f t="shared" si="27"/>
        <v>0</v>
      </c>
      <c r="G246" s="90">
        <f t="shared" si="28"/>
        <v>0</v>
      </c>
      <c r="H246" s="90">
        <f t="shared" si="31"/>
        <v>0</v>
      </c>
      <c r="I246" s="90">
        <f t="shared" si="29"/>
        <v>0</v>
      </c>
      <c r="J246" s="96"/>
      <c r="K246" s="96"/>
    </row>
    <row r="247" spans="1:11">
      <c r="A247" s="98">
        <f>IF(Values_Entered,A246+1,"")</f>
        <v>230</v>
      </c>
      <c r="B247" s="97">
        <f t="shared" si="24"/>
        <v>49035</v>
      </c>
      <c r="C247" s="90">
        <f t="shared" si="30"/>
        <v>0</v>
      </c>
      <c r="D247" s="90">
        <f t="shared" si="25"/>
        <v>1887.1233644010874</v>
      </c>
      <c r="E247" s="91">
        <f t="shared" si="26"/>
        <v>0</v>
      </c>
      <c r="F247" s="90">
        <f t="shared" si="27"/>
        <v>0</v>
      </c>
      <c r="G247" s="90">
        <f t="shared" si="28"/>
        <v>0</v>
      </c>
      <c r="H247" s="90">
        <f t="shared" si="31"/>
        <v>0</v>
      </c>
      <c r="I247" s="90">
        <f t="shared" si="29"/>
        <v>0</v>
      </c>
      <c r="J247" s="96"/>
      <c r="K247" s="96"/>
    </row>
    <row r="248" spans="1:11">
      <c r="A248" s="98">
        <f>IF(Values_Entered,A247+1,"")</f>
        <v>231</v>
      </c>
      <c r="B248" s="97">
        <f t="shared" si="24"/>
        <v>49065</v>
      </c>
      <c r="C248" s="90">
        <f t="shared" si="30"/>
        <v>0</v>
      </c>
      <c r="D248" s="90">
        <f t="shared" si="25"/>
        <v>1887.1233644010874</v>
      </c>
      <c r="E248" s="91">
        <f t="shared" si="26"/>
        <v>0</v>
      </c>
      <c r="F248" s="90">
        <f t="shared" si="27"/>
        <v>0</v>
      </c>
      <c r="G248" s="90">
        <f t="shared" si="28"/>
        <v>0</v>
      </c>
      <c r="H248" s="90">
        <f t="shared" si="31"/>
        <v>0</v>
      </c>
      <c r="I248" s="90">
        <f t="shared" si="29"/>
        <v>0</v>
      </c>
      <c r="J248" s="96"/>
      <c r="K248" s="96"/>
    </row>
    <row r="249" spans="1:11">
      <c r="A249" s="98">
        <f>IF(Values_Entered,A248+1,"")</f>
        <v>232</v>
      </c>
      <c r="B249" s="97">
        <f t="shared" si="24"/>
        <v>49096</v>
      </c>
      <c r="C249" s="90">
        <f t="shared" si="30"/>
        <v>0</v>
      </c>
      <c r="D249" s="90">
        <f t="shared" si="25"/>
        <v>1887.1233644010874</v>
      </c>
      <c r="E249" s="91">
        <f t="shared" si="26"/>
        <v>0</v>
      </c>
      <c r="F249" s="90">
        <f t="shared" si="27"/>
        <v>0</v>
      </c>
      <c r="G249" s="90">
        <f t="shared" si="28"/>
        <v>0</v>
      </c>
      <c r="H249" s="90">
        <f t="shared" si="31"/>
        <v>0</v>
      </c>
      <c r="I249" s="90">
        <f t="shared" si="29"/>
        <v>0</v>
      </c>
      <c r="J249" s="96"/>
      <c r="K249" s="96"/>
    </row>
    <row r="250" spans="1:11">
      <c r="A250" s="98">
        <f>IF(Values_Entered,A249+1,"")</f>
        <v>233</v>
      </c>
      <c r="B250" s="97">
        <f t="shared" si="24"/>
        <v>49126</v>
      </c>
      <c r="C250" s="90">
        <f t="shared" si="30"/>
        <v>0</v>
      </c>
      <c r="D250" s="90">
        <f t="shared" si="25"/>
        <v>1887.1233644010874</v>
      </c>
      <c r="E250" s="91">
        <f t="shared" si="26"/>
        <v>0</v>
      </c>
      <c r="F250" s="90">
        <f t="shared" si="27"/>
        <v>0</v>
      </c>
      <c r="G250" s="90">
        <f t="shared" si="28"/>
        <v>0</v>
      </c>
      <c r="H250" s="90">
        <f t="shared" si="31"/>
        <v>0</v>
      </c>
      <c r="I250" s="90">
        <f t="shared" si="29"/>
        <v>0</v>
      </c>
      <c r="J250" s="96"/>
      <c r="K250" s="96"/>
    </row>
    <row r="251" spans="1:11">
      <c r="A251" s="98">
        <f>IF(Values_Entered,A250+1,"")</f>
        <v>234</v>
      </c>
      <c r="B251" s="97">
        <f t="shared" si="24"/>
        <v>49157</v>
      </c>
      <c r="C251" s="90">
        <f t="shared" si="30"/>
        <v>0</v>
      </c>
      <c r="D251" s="90">
        <f t="shared" si="25"/>
        <v>1887.1233644010874</v>
      </c>
      <c r="E251" s="91">
        <f t="shared" si="26"/>
        <v>0</v>
      </c>
      <c r="F251" s="90">
        <f t="shared" si="27"/>
        <v>0</v>
      </c>
      <c r="G251" s="90">
        <f t="shared" si="28"/>
        <v>0</v>
      </c>
      <c r="H251" s="90">
        <f t="shared" si="31"/>
        <v>0</v>
      </c>
      <c r="I251" s="90">
        <f t="shared" si="29"/>
        <v>0</v>
      </c>
      <c r="J251" s="96"/>
      <c r="K251" s="96"/>
    </row>
    <row r="252" spans="1:11">
      <c r="A252" s="98">
        <f>IF(Values_Entered,A251+1,"")</f>
        <v>235</v>
      </c>
      <c r="B252" s="97">
        <f t="shared" si="24"/>
        <v>49188</v>
      </c>
      <c r="C252" s="90">
        <f t="shared" si="30"/>
        <v>0</v>
      </c>
      <c r="D252" s="90">
        <f t="shared" si="25"/>
        <v>1887.1233644010874</v>
      </c>
      <c r="E252" s="91">
        <f t="shared" si="26"/>
        <v>0</v>
      </c>
      <c r="F252" s="90">
        <f t="shared" si="27"/>
        <v>0</v>
      </c>
      <c r="G252" s="90">
        <f t="shared" si="28"/>
        <v>0</v>
      </c>
      <c r="H252" s="90">
        <f t="shared" si="31"/>
        <v>0</v>
      </c>
      <c r="I252" s="90">
        <f t="shared" si="29"/>
        <v>0</v>
      </c>
      <c r="J252" s="96"/>
      <c r="K252" s="96"/>
    </row>
    <row r="253" spans="1:11">
      <c r="A253" s="98">
        <f>IF(Values_Entered,A252+1,"")</f>
        <v>236</v>
      </c>
      <c r="B253" s="97">
        <f t="shared" si="24"/>
        <v>49218</v>
      </c>
      <c r="C253" s="90">
        <f t="shared" si="30"/>
        <v>0</v>
      </c>
      <c r="D253" s="90">
        <f t="shared" si="25"/>
        <v>1887.1233644010874</v>
      </c>
      <c r="E253" s="91">
        <f t="shared" si="26"/>
        <v>0</v>
      </c>
      <c r="F253" s="90">
        <f t="shared" si="27"/>
        <v>0</v>
      </c>
      <c r="G253" s="90">
        <f t="shared" si="28"/>
        <v>0</v>
      </c>
      <c r="H253" s="90">
        <f t="shared" si="31"/>
        <v>0</v>
      </c>
      <c r="I253" s="90">
        <f t="shared" si="29"/>
        <v>0</v>
      </c>
      <c r="J253" s="96"/>
      <c r="K253" s="96"/>
    </row>
    <row r="254" spans="1:11">
      <c r="A254" s="98">
        <f>IF(Values_Entered,A253+1,"")</f>
        <v>237</v>
      </c>
      <c r="B254" s="97">
        <f t="shared" si="24"/>
        <v>49249</v>
      </c>
      <c r="C254" s="90">
        <f t="shared" si="30"/>
        <v>0</v>
      </c>
      <c r="D254" s="90">
        <f t="shared" si="25"/>
        <v>1887.1233644010874</v>
      </c>
      <c r="E254" s="91">
        <f t="shared" si="26"/>
        <v>0</v>
      </c>
      <c r="F254" s="90">
        <f t="shared" si="27"/>
        <v>0</v>
      </c>
      <c r="G254" s="90">
        <f t="shared" si="28"/>
        <v>0</v>
      </c>
      <c r="H254" s="90">
        <f t="shared" si="31"/>
        <v>0</v>
      </c>
      <c r="I254" s="90">
        <f t="shared" si="29"/>
        <v>0</v>
      </c>
      <c r="J254" s="96"/>
      <c r="K254" s="96"/>
    </row>
    <row r="255" spans="1:11">
      <c r="A255" s="98">
        <f>IF(Values_Entered,A254+1,"")</f>
        <v>238</v>
      </c>
      <c r="B255" s="97">
        <f t="shared" si="24"/>
        <v>49279</v>
      </c>
      <c r="C255" s="90">
        <f t="shared" si="30"/>
        <v>0</v>
      </c>
      <c r="D255" s="90">
        <f t="shared" si="25"/>
        <v>1887.1233644010874</v>
      </c>
      <c r="E255" s="91">
        <f t="shared" si="26"/>
        <v>0</v>
      </c>
      <c r="F255" s="90">
        <f t="shared" si="27"/>
        <v>0</v>
      </c>
      <c r="G255" s="90">
        <f t="shared" si="28"/>
        <v>0</v>
      </c>
      <c r="H255" s="90">
        <f t="shared" si="31"/>
        <v>0</v>
      </c>
      <c r="I255" s="90">
        <f t="shared" si="29"/>
        <v>0</v>
      </c>
      <c r="J255" s="96"/>
      <c r="K255" s="96"/>
    </row>
    <row r="256" spans="1:11">
      <c r="A256" s="98">
        <f>IF(Values_Entered,A255+1,"")</f>
        <v>239</v>
      </c>
      <c r="B256" s="97">
        <f t="shared" si="24"/>
        <v>49310</v>
      </c>
      <c r="C256" s="90">
        <f t="shared" si="30"/>
        <v>0</v>
      </c>
      <c r="D256" s="90">
        <f t="shared" si="25"/>
        <v>1887.1233644010874</v>
      </c>
      <c r="E256" s="91">
        <f t="shared" si="26"/>
        <v>0</v>
      </c>
      <c r="F256" s="90">
        <f t="shared" si="27"/>
        <v>0</v>
      </c>
      <c r="G256" s="90">
        <f t="shared" si="28"/>
        <v>0</v>
      </c>
      <c r="H256" s="90">
        <f t="shared" si="31"/>
        <v>0</v>
      </c>
      <c r="I256" s="90">
        <f t="shared" si="29"/>
        <v>0</v>
      </c>
      <c r="J256" s="96"/>
      <c r="K256" s="96"/>
    </row>
    <row r="257" spans="1:11">
      <c r="A257" s="98">
        <f>IF(Values_Entered,A256+1,"")</f>
        <v>240</v>
      </c>
      <c r="B257" s="97">
        <f t="shared" si="24"/>
        <v>49341</v>
      </c>
      <c r="C257" s="90">
        <f t="shared" si="30"/>
        <v>0</v>
      </c>
      <c r="D257" s="90">
        <f t="shared" si="25"/>
        <v>1887.1233644010874</v>
      </c>
      <c r="E257" s="91">
        <f t="shared" si="26"/>
        <v>0</v>
      </c>
      <c r="F257" s="90">
        <f t="shared" si="27"/>
        <v>0</v>
      </c>
      <c r="G257" s="90">
        <f t="shared" si="28"/>
        <v>0</v>
      </c>
      <c r="H257" s="90">
        <f t="shared" si="31"/>
        <v>0</v>
      </c>
      <c r="I257" s="90">
        <f t="shared" si="29"/>
        <v>0</v>
      </c>
      <c r="J257" s="96"/>
      <c r="K257" s="96"/>
    </row>
    <row r="258" spans="1:11">
      <c r="A258" s="98">
        <f>IF(Values_Entered,A257+1,"")</f>
        <v>241</v>
      </c>
      <c r="B258" s="97">
        <f t="shared" si="24"/>
        <v>49369</v>
      </c>
      <c r="C258" s="90">
        <f t="shared" si="30"/>
        <v>0</v>
      </c>
      <c r="D258" s="90">
        <f t="shared" si="25"/>
        <v>1887.1233644010874</v>
      </c>
      <c r="E258" s="91">
        <f t="shared" si="26"/>
        <v>0</v>
      </c>
      <c r="F258" s="90">
        <f t="shared" si="27"/>
        <v>0</v>
      </c>
      <c r="G258" s="90">
        <f t="shared" si="28"/>
        <v>0</v>
      </c>
      <c r="H258" s="90">
        <f t="shared" si="31"/>
        <v>0</v>
      </c>
      <c r="I258" s="90">
        <f t="shared" si="29"/>
        <v>0</v>
      </c>
      <c r="J258" s="96"/>
      <c r="K258" s="96"/>
    </row>
    <row r="259" spans="1:11">
      <c r="A259" s="98">
        <f>IF(Values_Entered,A258+1,"")</f>
        <v>242</v>
      </c>
      <c r="B259" s="97">
        <f t="shared" si="24"/>
        <v>49400</v>
      </c>
      <c r="C259" s="90">
        <f t="shared" si="30"/>
        <v>0</v>
      </c>
      <c r="D259" s="90">
        <f t="shared" si="25"/>
        <v>1887.1233644010874</v>
      </c>
      <c r="E259" s="91">
        <f t="shared" si="26"/>
        <v>0</v>
      </c>
      <c r="F259" s="90">
        <f t="shared" si="27"/>
        <v>0</v>
      </c>
      <c r="G259" s="90">
        <f t="shared" si="28"/>
        <v>0</v>
      </c>
      <c r="H259" s="90">
        <f t="shared" si="31"/>
        <v>0</v>
      </c>
      <c r="I259" s="90">
        <f t="shared" si="29"/>
        <v>0</v>
      </c>
      <c r="J259" s="96"/>
      <c r="K259" s="96"/>
    </row>
    <row r="260" spans="1:11">
      <c r="A260" s="98">
        <f>IF(Values_Entered,A259+1,"")</f>
        <v>243</v>
      </c>
      <c r="B260" s="97">
        <f t="shared" si="24"/>
        <v>49430</v>
      </c>
      <c r="C260" s="90">
        <f t="shared" si="30"/>
        <v>0</v>
      </c>
      <c r="D260" s="90">
        <f t="shared" si="25"/>
        <v>1887.1233644010874</v>
      </c>
      <c r="E260" s="91">
        <f t="shared" si="26"/>
        <v>0</v>
      </c>
      <c r="F260" s="90">
        <f t="shared" si="27"/>
        <v>0</v>
      </c>
      <c r="G260" s="90">
        <f t="shared" si="28"/>
        <v>0</v>
      </c>
      <c r="H260" s="90">
        <f t="shared" si="31"/>
        <v>0</v>
      </c>
      <c r="I260" s="90">
        <f t="shared" si="29"/>
        <v>0</v>
      </c>
      <c r="J260" s="96"/>
      <c r="K260" s="96"/>
    </row>
    <row r="261" spans="1:11">
      <c r="A261" s="98">
        <f>IF(Values_Entered,A260+1,"")</f>
        <v>244</v>
      </c>
      <c r="B261" s="97">
        <f t="shared" si="24"/>
        <v>49461</v>
      </c>
      <c r="C261" s="90">
        <f t="shared" si="30"/>
        <v>0</v>
      </c>
      <c r="D261" s="90">
        <f t="shared" si="25"/>
        <v>1887.1233644010874</v>
      </c>
      <c r="E261" s="91">
        <f t="shared" si="26"/>
        <v>0</v>
      </c>
      <c r="F261" s="90">
        <f t="shared" si="27"/>
        <v>0</v>
      </c>
      <c r="G261" s="90">
        <f t="shared" si="28"/>
        <v>0</v>
      </c>
      <c r="H261" s="90">
        <f t="shared" si="31"/>
        <v>0</v>
      </c>
      <c r="I261" s="90">
        <f t="shared" si="29"/>
        <v>0</v>
      </c>
      <c r="J261" s="96"/>
      <c r="K261" s="96"/>
    </row>
    <row r="262" spans="1:11">
      <c r="A262" s="98">
        <f>IF(Values_Entered,A261+1,"")</f>
        <v>245</v>
      </c>
      <c r="B262" s="97">
        <f t="shared" si="24"/>
        <v>49491</v>
      </c>
      <c r="C262" s="90">
        <f t="shared" si="30"/>
        <v>0</v>
      </c>
      <c r="D262" s="90">
        <f t="shared" si="25"/>
        <v>1887.1233644010874</v>
      </c>
      <c r="E262" s="91">
        <f t="shared" si="26"/>
        <v>0</v>
      </c>
      <c r="F262" s="90">
        <f t="shared" si="27"/>
        <v>0</v>
      </c>
      <c r="G262" s="90">
        <f t="shared" si="28"/>
        <v>0</v>
      </c>
      <c r="H262" s="90">
        <f t="shared" si="31"/>
        <v>0</v>
      </c>
      <c r="I262" s="90">
        <f t="shared" si="29"/>
        <v>0</v>
      </c>
      <c r="J262" s="96"/>
      <c r="K262" s="96"/>
    </row>
    <row r="263" spans="1:11">
      <c r="A263" s="98">
        <f>IF(Values_Entered,A262+1,"")</f>
        <v>246</v>
      </c>
      <c r="B263" s="97">
        <f t="shared" si="24"/>
        <v>49522</v>
      </c>
      <c r="C263" s="90">
        <f t="shared" si="30"/>
        <v>0</v>
      </c>
      <c r="D263" s="90">
        <f t="shared" si="25"/>
        <v>1887.1233644010874</v>
      </c>
      <c r="E263" s="91">
        <f t="shared" si="26"/>
        <v>0</v>
      </c>
      <c r="F263" s="90">
        <f t="shared" si="27"/>
        <v>0</v>
      </c>
      <c r="G263" s="90">
        <f t="shared" si="28"/>
        <v>0</v>
      </c>
      <c r="H263" s="90">
        <f t="shared" si="31"/>
        <v>0</v>
      </c>
      <c r="I263" s="90">
        <f t="shared" si="29"/>
        <v>0</v>
      </c>
      <c r="J263" s="96"/>
      <c r="K263" s="96"/>
    </row>
    <row r="264" spans="1:11">
      <c r="A264" s="98">
        <f>IF(Values_Entered,A263+1,"")</f>
        <v>247</v>
      </c>
      <c r="B264" s="97">
        <f t="shared" si="24"/>
        <v>49553</v>
      </c>
      <c r="C264" s="90">
        <f t="shared" si="30"/>
        <v>0</v>
      </c>
      <c r="D264" s="90">
        <f t="shared" si="25"/>
        <v>1887.1233644010874</v>
      </c>
      <c r="E264" s="91">
        <f t="shared" si="26"/>
        <v>0</v>
      </c>
      <c r="F264" s="90">
        <f t="shared" si="27"/>
        <v>0</v>
      </c>
      <c r="G264" s="90">
        <f t="shared" si="28"/>
        <v>0</v>
      </c>
      <c r="H264" s="90">
        <f t="shared" si="31"/>
        <v>0</v>
      </c>
      <c r="I264" s="90">
        <f t="shared" si="29"/>
        <v>0</v>
      </c>
      <c r="J264" s="96"/>
      <c r="K264" s="96"/>
    </row>
    <row r="265" spans="1:11">
      <c r="A265" s="98">
        <f>IF(Values_Entered,A264+1,"")</f>
        <v>248</v>
      </c>
      <c r="B265" s="97">
        <f t="shared" si="24"/>
        <v>49583</v>
      </c>
      <c r="C265" s="90">
        <f t="shared" si="30"/>
        <v>0</v>
      </c>
      <c r="D265" s="90">
        <f t="shared" si="25"/>
        <v>1887.1233644010874</v>
      </c>
      <c r="E265" s="91">
        <f t="shared" si="26"/>
        <v>0</v>
      </c>
      <c r="F265" s="90">
        <f t="shared" si="27"/>
        <v>0</v>
      </c>
      <c r="G265" s="90">
        <f t="shared" si="28"/>
        <v>0</v>
      </c>
      <c r="H265" s="90">
        <f t="shared" si="31"/>
        <v>0</v>
      </c>
      <c r="I265" s="90">
        <f t="shared" si="29"/>
        <v>0</v>
      </c>
      <c r="J265" s="96"/>
      <c r="K265" s="96"/>
    </row>
    <row r="266" spans="1:11">
      <c r="A266" s="98">
        <f>IF(Values_Entered,A265+1,"")</f>
        <v>249</v>
      </c>
      <c r="B266" s="97">
        <f t="shared" si="24"/>
        <v>49614</v>
      </c>
      <c r="C266" s="90">
        <f t="shared" si="30"/>
        <v>0</v>
      </c>
      <c r="D266" s="90">
        <f t="shared" si="25"/>
        <v>1887.1233644010874</v>
      </c>
      <c r="E266" s="91">
        <f t="shared" si="26"/>
        <v>0</v>
      </c>
      <c r="F266" s="90">
        <f t="shared" si="27"/>
        <v>0</v>
      </c>
      <c r="G266" s="90">
        <f t="shared" si="28"/>
        <v>0</v>
      </c>
      <c r="H266" s="90">
        <f t="shared" si="31"/>
        <v>0</v>
      </c>
      <c r="I266" s="90">
        <f t="shared" si="29"/>
        <v>0</v>
      </c>
      <c r="J266" s="96"/>
      <c r="K266" s="96"/>
    </row>
    <row r="267" spans="1:11">
      <c r="A267" s="98">
        <f>IF(Values_Entered,A266+1,"")</f>
        <v>250</v>
      </c>
      <c r="B267" s="97">
        <f t="shared" si="24"/>
        <v>49644</v>
      </c>
      <c r="C267" s="90">
        <f t="shared" si="30"/>
        <v>0</v>
      </c>
      <c r="D267" s="90">
        <f t="shared" si="25"/>
        <v>1887.1233644010874</v>
      </c>
      <c r="E267" s="91">
        <f t="shared" si="26"/>
        <v>0</v>
      </c>
      <c r="F267" s="90">
        <f t="shared" si="27"/>
        <v>0</v>
      </c>
      <c r="G267" s="90">
        <f t="shared" si="28"/>
        <v>0</v>
      </c>
      <c r="H267" s="90">
        <f t="shared" si="31"/>
        <v>0</v>
      </c>
      <c r="I267" s="90">
        <f t="shared" si="29"/>
        <v>0</v>
      </c>
      <c r="J267" s="96"/>
      <c r="K267" s="96"/>
    </row>
    <row r="268" spans="1:11">
      <c r="A268" s="98">
        <f>IF(Values_Entered,A267+1,"")</f>
        <v>251</v>
      </c>
      <c r="B268" s="97">
        <f t="shared" si="24"/>
        <v>49675</v>
      </c>
      <c r="C268" s="90">
        <f t="shared" si="30"/>
        <v>0</v>
      </c>
      <c r="D268" s="90">
        <f t="shared" si="25"/>
        <v>1887.1233644010874</v>
      </c>
      <c r="E268" s="91">
        <f t="shared" si="26"/>
        <v>0</v>
      </c>
      <c r="F268" s="90">
        <f t="shared" si="27"/>
        <v>0</v>
      </c>
      <c r="G268" s="90">
        <f t="shared" si="28"/>
        <v>0</v>
      </c>
      <c r="H268" s="90">
        <f t="shared" si="31"/>
        <v>0</v>
      </c>
      <c r="I268" s="90">
        <f t="shared" si="29"/>
        <v>0</v>
      </c>
      <c r="J268" s="96"/>
      <c r="K268" s="96"/>
    </row>
    <row r="269" spans="1:11">
      <c r="A269" s="98">
        <f>IF(Values_Entered,A268+1,"")</f>
        <v>252</v>
      </c>
      <c r="B269" s="97">
        <f t="shared" si="24"/>
        <v>49706</v>
      </c>
      <c r="C269" s="90">
        <f t="shared" si="30"/>
        <v>0</v>
      </c>
      <c r="D269" s="90">
        <f t="shared" si="25"/>
        <v>1887.1233644010874</v>
      </c>
      <c r="E269" s="91">
        <f t="shared" si="26"/>
        <v>0</v>
      </c>
      <c r="F269" s="90">
        <f t="shared" si="27"/>
        <v>0</v>
      </c>
      <c r="G269" s="90">
        <f t="shared" si="28"/>
        <v>0</v>
      </c>
      <c r="H269" s="90">
        <f t="shared" si="31"/>
        <v>0</v>
      </c>
      <c r="I269" s="90">
        <f t="shared" si="29"/>
        <v>0</v>
      </c>
      <c r="J269" s="96"/>
      <c r="K269" s="96"/>
    </row>
    <row r="270" spans="1:11">
      <c r="A270" s="98">
        <f>IF(Values_Entered,A269+1,"")</f>
        <v>253</v>
      </c>
      <c r="B270" s="97">
        <f t="shared" si="24"/>
        <v>49735</v>
      </c>
      <c r="C270" s="90">
        <f t="shared" si="30"/>
        <v>0</v>
      </c>
      <c r="D270" s="90">
        <f t="shared" si="25"/>
        <v>1887.1233644010874</v>
      </c>
      <c r="E270" s="91">
        <f t="shared" si="26"/>
        <v>0</v>
      </c>
      <c r="F270" s="90">
        <f t="shared" si="27"/>
        <v>0</v>
      </c>
      <c r="G270" s="90">
        <f t="shared" si="28"/>
        <v>0</v>
      </c>
      <c r="H270" s="90">
        <f t="shared" si="31"/>
        <v>0</v>
      </c>
      <c r="I270" s="90">
        <f t="shared" si="29"/>
        <v>0</v>
      </c>
      <c r="J270" s="96"/>
      <c r="K270" s="96"/>
    </row>
    <row r="271" spans="1:11">
      <c r="A271" s="98">
        <f>IF(Values_Entered,A270+1,"")</f>
        <v>254</v>
      </c>
      <c r="B271" s="97">
        <f t="shared" si="24"/>
        <v>49766</v>
      </c>
      <c r="C271" s="90">
        <f t="shared" si="30"/>
        <v>0</v>
      </c>
      <c r="D271" s="90">
        <f t="shared" si="25"/>
        <v>1887.1233644010874</v>
      </c>
      <c r="E271" s="91">
        <f t="shared" si="26"/>
        <v>0</v>
      </c>
      <c r="F271" s="90">
        <f t="shared" si="27"/>
        <v>0</v>
      </c>
      <c r="G271" s="90">
        <f t="shared" si="28"/>
        <v>0</v>
      </c>
      <c r="H271" s="90">
        <f t="shared" si="31"/>
        <v>0</v>
      </c>
      <c r="I271" s="90">
        <f t="shared" si="29"/>
        <v>0</v>
      </c>
      <c r="J271" s="96"/>
      <c r="K271" s="96"/>
    </row>
    <row r="272" spans="1:11">
      <c r="A272" s="98">
        <f>IF(Values_Entered,A271+1,"")</f>
        <v>255</v>
      </c>
      <c r="B272" s="97">
        <f t="shared" si="24"/>
        <v>49796</v>
      </c>
      <c r="C272" s="90">
        <f t="shared" si="30"/>
        <v>0</v>
      </c>
      <c r="D272" s="90">
        <f t="shared" si="25"/>
        <v>1887.1233644010874</v>
      </c>
      <c r="E272" s="91">
        <f t="shared" si="26"/>
        <v>0</v>
      </c>
      <c r="F272" s="90">
        <f t="shared" si="27"/>
        <v>0</v>
      </c>
      <c r="G272" s="90">
        <f t="shared" si="28"/>
        <v>0</v>
      </c>
      <c r="H272" s="90">
        <f t="shared" si="31"/>
        <v>0</v>
      </c>
      <c r="I272" s="90">
        <f t="shared" si="29"/>
        <v>0</v>
      </c>
      <c r="J272" s="96"/>
      <c r="K272" s="96"/>
    </row>
    <row r="273" spans="1:11">
      <c r="A273" s="98">
        <f>IF(Values_Entered,A272+1,"")</f>
        <v>256</v>
      </c>
      <c r="B273" s="97">
        <f t="shared" si="24"/>
        <v>49827</v>
      </c>
      <c r="C273" s="90">
        <f t="shared" si="30"/>
        <v>0</v>
      </c>
      <c r="D273" s="90">
        <f t="shared" si="25"/>
        <v>1887.1233644010874</v>
      </c>
      <c r="E273" s="91">
        <f t="shared" si="26"/>
        <v>0</v>
      </c>
      <c r="F273" s="90">
        <f t="shared" si="27"/>
        <v>0</v>
      </c>
      <c r="G273" s="90">
        <f t="shared" si="28"/>
        <v>0</v>
      </c>
      <c r="H273" s="90">
        <f t="shared" si="31"/>
        <v>0</v>
      </c>
      <c r="I273" s="90">
        <f t="shared" si="29"/>
        <v>0</v>
      </c>
      <c r="J273" s="96"/>
      <c r="K273" s="96"/>
    </row>
    <row r="274" spans="1:11">
      <c r="A274" s="98">
        <f>IF(Values_Entered,A273+1,"")</f>
        <v>257</v>
      </c>
      <c r="B274" s="97">
        <f t="shared" ref="B274:B337" si="32">IF(Pay_Num&lt;&gt;"",DATE(YEAR(Loan_Start),MONTH(Loan_Start)+(Pay_Num)*12/Num_Pmt_Per_Year,DAY(Loan_Start)),"")</f>
        <v>49857</v>
      </c>
      <c r="C274" s="90">
        <f t="shared" si="30"/>
        <v>0</v>
      </c>
      <c r="D274" s="90">
        <f t="shared" ref="D274:D337" si="33">IF(Pay_Num&lt;&gt;"",Scheduled_Monthly_Payment,"")</f>
        <v>1887.1233644010874</v>
      </c>
      <c r="E274" s="91">
        <f t="shared" ref="E274:E337" si="34">IF(AND(Pay_Num&lt;&gt;"",Sched_Pay+Scheduled_Extra_Payments&lt;Beg_Bal),Scheduled_Extra_Payments,IF(AND(Pay_Num&lt;&gt;"",Beg_Bal-Sched_Pay&gt;0),Beg_Bal-Sched_Pay,IF(Pay_Num&lt;&gt;"",0,"")))</f>
        <v>0</v>
      </c>
      <c r="F274" s="90">
        <f t="shared" ref="F274:F337" si="35">IF(AND(Pay_Num&lt;&gt;"",Sched_Pay+Extra_Pay&lt;Beg_Bal),Sched_Pay+Extra_Pay,IF(Pay_Num&lt;&gt;"",Beg_Bal,""))</f>
        <v>0</v>
      </c>
      <c r="G274" s="90">
        <f t="shared" ref="G274:G337" si="36">IF(Pay_Num&lt;&gt;"",Total_Pay-Int,"")</f>
        <v>0</v>
      </c>
      <c r="H274" s="90">
        <f t="shared" si="31"/>
        <v>0</v>
      </c>
      <c r="I274" s="90">
        <f t="shared" ref="I274:I337" si="37">IF(AND(Pay_Num&lt;&gt;"",Sched_Pay+Extra_Pay&lt;Beg_Bal),Beg_Bal-Princ,IF(Pay_Num&lt;&gt;"",0,""))</f>
        <v>0</v>
      </c>
      <c r="J274" s="96"/>
      <c r="K274" s="96"/>
    </row>
    <row r="275" spans="1:11">
      <c r="A275" s="98">
        <f>IF(Values_Entered,A274+1,"")</f>
        <v>258</v>
      </c>
      <c r="B275" s="97">
        <f t="shared" si="32"/>
        <v>49888</v>
      </c>
      <c r="C275" s="90">
        <f t="shared" ref="C275:C338" si="38">IF(Pay_Num&lt;&gt;"",I274,"")</f>
        <v>0</v>
      </c>
      <c r="D275" s="90">
        <f t="shared" si="33"/>
        <v>1887.1233644010874</v>
      </c>
      <c r="E275" s="91">
        <f t="shared" si="34"/>
        <v>0</v>
      </c>
      <c r="F275" s="90">
        <f t="shared" si="35"/>
        <v>0</v>
      </c>
      <c r="G275" s="90">
        <f t="shared" si="36"/>
        <v>0</v>
      </c>
      <c r="H275" s="90">
        <f t="shared" ref="H275:H338" si="39">IF(Pay_Num&lt;&gt;"",Beg_Bal*Interest_Rate/Num_Pmt_Per_Year,"")</f>
        <v>0</v>
      </c>
      <c r="I275" s="90">
        <f t="shared" si="37"/>
        <v>0</v>
      </c>
      <c r="J275" s="96"/>
      <c r="K275" s="96"/>
    </row>
    <row r="276" spans="1:11">
      <c r="A276" s="98">
        <f>IF(Values_Entered,A275+1,"")</f>
        <v>259</v>
      </c>
      <c r="B276" s="97">
        <f t="shared" si="32"/>
        <v>49919</v>
      </c>
      <c r="C276" s="90">
        <f t="shared" si="38"/>
        <v>0</v>
      </c>
      <c r="D276" s="90">
        <f t="shared" si="33"/>
        <v>1887.1233644010874</v>
      </c>
      <c r="E276" s="91">
        <f t="shared" si="34"/>
        <v>0</v>
      </c>
      <c r="F276" s="90">
        <f t="shared" si="35"/>
        <v>0</v>
      </c>
      <c r="G276" s="90">
        <f t="shared" si="36"/>
        <v>0</v>
      </c>
      <c r="H276" s="90">
        <f t="shared" si="39"/>
        <v>0</v>
      </c>
      <c r="I276" s="90">
        <f t="shared" si="37"/>
        <v>0</v>
      </c>
      <c r="J276" s="96"/>
      <c r="K276" s="96"/>
    </row>
    <row r="277" spans="1:11">
      <c r="A277" s="98">
        <f>IF(Values_Entered,A276+1,"")</f>
        <v>260</v>
      </c>
      <c r="B277" s="97">
        <f t="shared" si="32"/>
        <v>49949</v>
      </c>
      <c r="C277" s="90">
        <f t="shared" si="38"/>
        <v>0</v>
      </c>
      <c r="D277" s="90">
        <f t="shared" si="33"/>
        <v>1887.1233644010874</v>
      </c>
      <c r="E277" s="91">
        <f t="shared" si="34"/>
        <v>0</v>
      </c>
      <c r="F277" s="90">
        <f t="shared" si="35"/>
        <v>0</v>
      </c>
      <c r="G277" s="90">
        <f t="shared" si="36"/>
        <v>0</v>
      </c>
      <c r="H277" s="90">
        <f t="shared" si="39"/>
        <v>0</v>
      </c>
      <c r="I277" s="90">
        <f t="shared" si="37"/>
        <v>0</v>
      </c>
      <c r="J277" s="96"/>
      <c r="K277" s="96"/>
    </row>
    <row r="278" spans="1:11">
      <c r="A278" s="98">
        <f>IF(Values_Entered,A277+1,"")</f>
        <v>261</v>
      </c>
      <c r="B278" s="97">
        <f t="shared" si="32"/>
        <v>49980</v>
      </c>
      <c r="C278" s="90">
        <f t="shared" si="38"/>
        <v>0</v>
      </c>
      <c r="D278" s="90">
        <f t="shared" si="33"/>
        <v>1887.1233644010874</v>
      </c>
      <c r="E278" s="91">
        <f t="shared" si="34"/>
        <v>0</v>
      </c>
      <c r="F278" s="90">
        <f t="shared" si="35"/>
        <v>0</v>
      </c>
      <c r="G278" s="90">
        <f t="shared" si="36"/>
        <v>0</v>
      </c>
      <c r="H278" s="90">
        <f t="shared" si="39"/>
        <v>0</v>
      </c>
      <c r="I278" s="90">
        <f t="shared" si="37"/>
        <v>0</v>
      </c>
      <c r="J278" s="96"/>
      <c r="K278" s="96"/>
    </row>
    <row r="279" spans="1:11">
      <c r="A279" s="98">
        <f>IF(Values_Entered,A278+1,"")</f>
        <v>262</v>
      </c>
      <c r="B279" s="97">
        <f t="shared" si="32"/>
        <v>50010</v>
      </c>
      <c r="C279" s="90">
        <f t="shared" si="38"/>
        <v>0</v>
      </c>
      <c r="D279" s="90">
        <f t="shared" si="33"/>
        <v>1887.1233644010874</v>
      </c>
      <c r="E279" s="91">
        <f t="shared" si="34"/>
        <v>0</v>
      </c>
      <c r="F279" s="90">
        <f t="shared" si="35"/>
        <v>0</v>
      </c>
      <c r="G279" s="90">
        <f t="shared" si="36"/>
        <v>0</v>
      </c>
      <c r="H279" s="90">
        <f t="shared" si="39"/>
        <v>0</v>
      </c>
      <c r="I279" s="90">
        <f t="shared" si="37"/>
        <v>0</v>
      </c>
      <c r="J279" s="96"/>
      <c r="K279" s="96"/>
    </row>
    <row r="280" spans="1:11">
      <c r="A280" s="98">
        <f>IF(Values_Entered,A279+1,"")</f>
        <v>263</v>
      </c>
      <c r="B280" s="97">
        <f t="shared" si="32"/>
        <v>50041</v>
      </c>
      <c r="C280" s="90">
        <f t="shared" si="38"/>
        <v>0</v>
      </c>
      <c r="D280" s="90">
        <f t="shared" si="33"/>
        <v>1887.1233644010874</v>
      </c>
      <c r="E280" s="91">
        <f t="shared" si="34"/>
        <v>0</v>
      </c>
      <c r="F280" s="90">
        <f t="shared" si="35"/>
        <v>0</v>
      </c>
      <c r="G280" s="90">
        <f t="shared" si="36"/>
        <v>0</v>
      </c>
      <c r="H280" s="90">
        <f t="shared" si="39"/>
        <v>0</v>
      </c>
      <c r="I280" s="90">
        <f t="shared" si="37"/>
        <v>0</v>
      </c>
      <c r="J280" s="96"/>
      <c r="K280" s="96"/>
    </row>
    <row r="281" spans="1:11">
      <c r="A281" s="98">
        <f>IF(Values_Entered,A280+1,"")</f>
        <v>264</v>
      </c>
      <c r="B281" s="97">
        <f t="shared" si="32"/>
        <v>50072</v>
      </c>
      <c r="C281" s="90">
        <f t="shared" si="38"/>
        <v>0</v>
      </c>
      <c r="D281" s="90">
        <f t="shared" si="33"/>
        <v>1887.1233644010874</v>
      </c>
      <c r="E281" s="91">
        <f t="shared" si="34"/>
        <v>0</v>
      </c>
      <c r="F281" s="90">
        <f t="shared" si="35"/>
        <v>0</v>
      </c>
      <c r="G281" s="90">
        <f t="shared" si="36"/>
        <v>0</v>
      </c>
      <c r="H281" s="90">
        <f t="shared" si="39"/>
        <v>0</v>
      </c>
      <c r="I281" s="90">
        <f t="shared" si="37"/>
        <v>0</v>
      </c>
      <c r="J281" s="96"/>
      <c r="K281" s="96"/>
    </row>
    <row r="282" spans="1:11">
      <c r="A282" s="98">
        <f>IF(Values_Entered,A281+1,"")</f>
        <v>265</v>
      </c>
      <c r="B282" s="97">
        <f t="shared" si="32"/>
        <v>50100</v>
      </c>
      <c r="C282" s="90">
        <f t="shared" si="38"/>
        <v>0</v>
      </c>
      <c r="D282" s="90">
        <f t="shared" si="33"/>
        <v>1887.1233644010874</v>
      </c>
      <c r="E282" s="91">
        <f t="shared" si="34"/>
        <v>0</v>
      </c>
      <c r="F282" s="90">
        <f t="shared" si="35"/>
        <v>0</v>
      </c>
      <c r="G282" s="90">
        <f t="shared" si="36"/>
        <v>0</v>
      </c>
      <c r="H282" s="90">
        <f t="shared" si="39"/>
        <v>0</v>
      </c>
      <c r="I282" s="90">
        <f t="shared" si="37"/>
        <v>0</v>
      </c>
      <c r="J282" s="96"/>
      <c r="K282" s="96"/>
    </row>
    <row r="283" spans="1:11">
      <c r="A283" s="98">
        <f>IF(Values_Entered,A282+1,"")</f>
        <v>266</v>
      </c>
      <c r="B283" s="97">
        <f t="shared" si="32"/>
        <v>50131</v>
      </c>
      <c r="C283" s="90">
        <f t="shared" si="38"/>
        <v>0</v>
      </c>
      <c r="D283" s="90">
        <f t="shared" si="33"/>
        <v>1887.1233644010874</v>
      </c>
      <c r="E283" s="91">
        <f t="shared" si="34"/>
        <v>0</v>
      </c>
      <c r="F283" s="90">
        <f t="shared" si="35"/>
        <v>0</v>
      </c>
      <c r="G283" s="90">
        <f t="shared" si="36"/>
        <v>0</v>
      </c>
      <c r="H283" s="90">
        <f t="shared" si="39"/>
        <v>0</v>
      </c>
      <c r="I283" s="90">
        <f t="shared" si="37"/>
        <v>0</v>
      </c>
      <c r="J283" s="96"/>
      <c r="K283" s="96"/>
    </row>
    <row r="284" spans="1:11">
      <c r="A284" s="98">
        <f>IF(Values_Entered,A283+1,"")</f>
        <v>267</v>
      </c>
      <c r="B284" s="97">
        <f t="shared" si="32"/>
        <v>50161</v>
      </c>
      <c r="C284" s="90">
        <f t="shared" si="38"/>
        <v>0</v>
      </c>
      <c r="D284" s="90">
        <f t="shared" si="33"/>
        <v>1887.1233644010874</v>
      </c>
      <c r="E284" s="91">
        <f t="shared" si="34"/>
        <v>0</v>
      </c>
      <c r="F284" s="90">
        <f t="shared" si="35"/>
        <v>0</v>
      </c>
      <c r="G284" s="90">
        <f t="shared" si="36"/>
        <v>0</v>
      </c>
      <c r="H284" s="90">
        <f t="shared" si="39"/>
        <v>0</v>
      </c>
      <c r="I284" s="90">
        <f t="shared" si="37"/>
        <v>0</v>
      </c>
      <c r="J284" s="96"/>
      <c r="K284" s="96"/>
    </row>
    <row r="285" spans="1:11">
      <c r="A285" s="98">
        <f>IF(Values_Entered,A284+1,"")</f>
        <v>268</v>
      </c>
      <c r="B285" s="97">
        <f t="shared" si="32"/>
        <v>50192</v>
      </c>
      <c r="C285" s="90">
        <f t="shared" si="38"/>
        <v>0</v>
      </c>
      <c r="D285" s="90">
        <f t="shared" si="33"/>
        <v>1887.1233644010874</v>
      </c>
      <c r="E285" s="91">
        <f t="shared" si="34"/>
        <v>0</v>
      </c>
      <c r="F285" s="90">
        <f t="shared" si="35"/>
        <v>0</v>
      </c>
      <c r="G285" s="90">
        <f t="shared" si="36"/>
        <v>0</v>
      </c>
      <c r="H285" s="90">
        <f t="shared" si="39"/>
        <v>0</v>
      </c>
      <c r="I285" s="90">
        <f t="shared" si="37"/>
        <v>0</v>
      </c>
      <c r="J285" s="96"/>
      <c r="K285" s="96"/>
    </row>
    <row r="286" spans="1:11">
      <c r="A286" s="98">
        <f>IF(Values_Entered,A285+1,"")</f>
        <v>269</v>
      </c>
      <c r="B286" s="97">
        <f t="shared" si="32"/>
        <v>50222</v>
      </c>
      <c r="C286" s="90">
        <f t="shared" si="38"/>
        <v>0</v>
      </c>
      <c r="D286" s="90">
        <f t="shared" si="33"/>
        <v>1887.1233644010874</v>
      </c>
      <c r="E286" s="91">
        <f t="shared" si="34"/>
        <v>0</v>
      </c>
      <c r="F286" s="90">
        <f t="shared" si="35"/>
        <v>0</v>
      </c>
      <c r="G286" s="90">
        <f t="shared" si="36"/>
        <v>0</v>
      </c>
      <c r="H286" s="90">
        <f t="shared" si="39"/>
        <v>0</v>
      </c>
      <c r="I286" s="90">
        <f t="shared" si="37"/>
        <v>0</v>
      </c>
      <c r="J286" s="96"/>
      <c r="K286" s="96"/>
    </row>
    <row r="287" spans="1:11">
      <c r="A287" s="98">
        <f>IF(Values_Entered,A286+1,"")</f>
        <v>270</v>
      </c>
      <c r="B287" s="97">
        <f t="shared" si="32"/>
        <v>50253</v>
      </c>
      <c r="C287" s="90">
        <f t="shared" si="38"/>
        <v>0</v>
      </c>
      <c r="D287" s="90">
        <f t="shared" si="33"/>
        <v>1887.1233644010874</v>
      </c>
      <c r="E287" s="91">
        <f t="shared" si="34"/>
        <v>0</v>
      </c>
      <c r="F287" s="90">
        <f t="shared" si="35"/>
        <v>0</v>
      </c>
      <c r="G287" s="90">
        <f t="shared" si="36"/>
        <v>0</v>
      </c>
      <c r="H287" s="90">
        <f t="shared" si="39"/>
        <v>0</v>
      </c>
      <c r="I287" s="90">
        <f t="shared" si="37"/>
        <v>0</v>
      </c>
      <c r="J287" s="96"/>
      <c r="K287" s="96"/>
    </row>
    <row r="288" spans="1:11">
      <c r="A288" s="98">
        <f>IF(Values_Entered,A287+1,"")</f>
        <v>271</v>
      </c>
      <c r="B288" s="97">
        <f t="shared" si="32"/>
        <v>50284</v>
      </c>
      <c r="C288" s="90">
        <f t="shared" si="38"/>
        <v>0</v>
      </c>
      <c r="D288" s="90">
        <f t="shared" si="33"/>
        <v>1887.1233644010874</v>
      </c>
      <c r="E288" s="91">
        <f t="shared" si="34"/>
        <v>0</v>
      </c>
      <c r="F288" s="90">
        <f t="shared" si="35"/>
        <v>0</v>
      </c>
      <c r="G288" s="90">
        <f t="shared" si="36"/>
        <v>0</v>
      </c>
      <c r="H288" s="90">
        <f t="shared" si="39"/>
        <v>0</v>
      </c>
      <c r="I288" s="90">
        <f t="shared" si="37"/>
        <v>0</v>
      </c>
      <c r="J288" s="96"/>
      <c r="K288" s="96"/>
    </row>
    <row r="289" spans="1:11">
      <c r="A289" s="98">
        <f>IF(Values_Entered,A288+1,"")</f>
        <v>272</v>
      </c>
      <c r="B289" s="97">
        <f t="shared" si="32"/>
        <v>50314</v>
      </c>
      <c r="C289" s="90">
        <f t="shared" si="38"/>
        <v>0</v>
      </c>
      <c r="D289" s="90">
        <f t="shared" si="33"/>
        <v>1887.1233644010874</v>
      </c>
      <c r="E289" s="91">
        <f t="shared" si="34"/>
        <v>0</v>
      </c>
      <c r="F289" s="90">
        <f t="shared" si="35"/>
        <v>0</v>
      </c>
      <c r="G289" s="90">
        <f t="shared" si="36"/>
        <v>0</v>
      </c>
      <c r="H289" s="90">
        <f t="shared" si="39"/>
        <v>0</v>
      </c>
      <c r="I289" s="90">
        <f t="shared" si="37"/>
        <v>0</v>
      </c>
      <c r="J289" s="96"/>
      <c r="K289" s="96"/>
    </row>
    <row r="290" spans="1:11">
      <c r="A290" s="98">
        <f>IF(Values_Entered,A289+1,"")</f>
        <v>273</v>
      </c>
      <c r="B290" s="97">
        <f t="shared" si="32"/>
        <v>50345</v>
      </c>
      <c r="C290" s="90">
        <f t="shared" si="38"/>
        <v>0</v>
      </c>
      <c r="D290" s="90">
        <f t="shared" si="33"/>
        <v>1887.1233644010874</v>
      </c>
      <c r="E290" s="91">
        <f t="shared" si="34"/>
        <v>0</v>
      </c>
      <c r="F290" s="90">
        <f t="shared" si="35"/>
        <v>0</v>
      </c>
      <c r="G290" s="90">
        <f t="shared" si="36"/>
        <v>0</v>
      </c>
      <c r="H290" s="90">
        <f t="shared" si="39"/>
        <v>0</v>
      </c>
      <c r="I290" s="90">
        <f t="shared" si="37"/>
        <v>0</v>
      </c>
      <c r="J290" s="96"/>
      <c r="K290" s="96"/>
    </row>
    <row r="291" spans="1:11">
      <c r="A291" s="98">
        <f>IF(Values_Entered,A290+1,"")</f>
        <v>274</v>
      </c>
      <c r="B291" s="97">
        <f t="shared" si="32"/>
        <v>50375</v>
      </c>
      <c r="C291" s="90">
        <f t="shared" si="38"/>
        <v>0</v>
      </c>
      <c r="D291" s="90">
        <f t="shared" si="33"/>
        <v>1887.1233644010874</v>
      </c>
      <c r="E291" s="91">
        <f t="shared" si="34"/>
        <v>0</v>
      </c>
      <c r="F291" s="90">
        <f t="shared" si="35"/>
        <v>0</v>
      </c>
      <c r="G291" s="90">
        <f t="shared" si="36"/>
        <v>0</v>
      </c>
      <c r="H291" s="90">
        <f t="shared" si="39"/>
        <v>0</v>
      </c>
      <c r="I291" s="90">
        <f t="shared" si="37"/>
        <v>0</v>
      </c>
      <c r="J291" s="96"/>
      <c r="K291" s="96"/>
    </row>
    <row r="292" spans="1:11">
      <c r="A292" s="98">
        <f>IF(Values_Entered,A291+1,"")</f>
        <v>275</v>
      </c>
      <c r="B292" s="97">
        <f t="shared" si="32"/>
        <v>50406</v>
      </c>
      <c r="C292" s="90">
        <f t="shared" si="38"/>
        <v>0</v>
      </c>
      <c r="D292" s="90">
        <f t="shared" si="33"/>
        <v>1887.1233644010874</v>
      </c>
      <c r="E292" s="91">
        <f t="shared" si="34"/>
        <v>0</v>
      </c>
      <c r="F292" s="90">
        <f t="shared" si="35"/>
        <v>0</v>
      </c>
      <c r="G292" s="90">
        <f t="shared" si="36"/>
        <v>0</v>
      </c>
      <c r="H292" s="90">
        <f t="shared" si="39"/>
        <v>0</v>
      </c>
      <c r="I292" s="90">
        <f t="shared" si="37"/>
        <v>0</v>
      </c>
      <c r="J292" s="96"/>
      <c r="K292" s="96"/>
    </row>
    <row r="293" spans="1:11">
      <c r="A293" s="98">
        <f>IF(Values_Entered,A292+1,"")</f>
        <v>276</v>
      </c>
      <c r="B293" s="97">
        <f t="shared" si="32"/>
        <v>50437</v>
      </c>
      <c r="C293" s="90">
        <f t="shared" si="38"/>
        <v>0</v>
      </c>
      <c r="D293" s="90">
        <f t="shared" si="33"/>
        <v>1887.1233644010874</v>
      </c>
      <c r="E293" s="91">
        <f t="shared" si="34"/>
        <v>0</v>
      </c>
      <c r="F293" s="90">
        <f t="shared" si="35"/>
        <v>0</v>
      </c>
      <c r="G293" s="90">
        <f t="shared" si="36"/>
        <v>0</v>
      </c>
      <c r="H293" s="90">
        <f t="shared" si="39"/>
        <v>0</v>
      </c>
      <c r="I293" s="90">
        <f t="shared" si="37"/>
        <v>0</v>
      </c>
      <c r="J293" s="96"/>
      <c r="K293" s="96"/>
    </row>
    <row r="294" spans="1:11">
      <c r="A294" s="98">
        <f>IF(Values_Entered,A293+1,"")</f>
        <v>277</v>
      </c>
      <c r="B294" s="97">
        <f t="shared" si="32"/>
        <v>50465</v>
      </c>
      <c r="C294" s="90">
        <f t="shared" si="38"/>
        <v>0</v>
      </c>
      <c r="D294" s="90">
        <f t="shared" si="33"/>
        <v>1887.1233644010874</v>
      </c>
      <c r="E294" s="91">
        <f t="shared" si="34"/>
        <v>0</v>
      </c>
      <c r="F294" s="90">
        <f t="shared" si="35"/>
        <v>0</v>
      </c>
      <c r="G294" s="90">
        <f t="shared" si="36"/>
        <v>0</v>
      </c>
      <c r="H294" s="90">
        <f t="shared" si="39"/>
        <v>0</v>
      </c>
      <c r="I294" s="90">
        <f t="shared" si="37"/>
        <v>0</v>
      </c>
      <c r="J294" s="96"/>
      <c r="K294" s="96"/>
    </row>
    <row r="295" spans="1:11">
      <c r="A295" s="98">
        <f>IF(Values_Entered,A294+1,"")</f>
        <v>278</v>
      </c>
      <c r="B295" s="97">
        <f t="shared" si="32"/>
        <v>50496</v>
      </c>
      <c r="C295" s="90">
        <f t="shared" si="38"/>
        <v>0</v>
      </c>
      <c r="D295" s="90">
        <f t="shared" si="33"/>
        <v>1887.1233644010874</v>
      </c>
      <c r="E295" s="91">
        <f t="shared" si="34"/>
        <v>0</v>
      </c>
      <c r="F295" s="90">
        <f t="shared" si="35"/>
        <v>0</v>
      </c>
      <c r="G295" s="90">
        <f t="shared" si="36"/>
        <v>0</v>
      </c>
      <c r="H295" s="90">
        <f t="shared" si="39"/>
        <v>0</v>
      </c>
      <c r="I295" s="90">
        <f t="shared" si="37"/>
        <v>0</v>
      </c>
      <c r="J295" s="96"/>
      <c r="K295" s="96"/>
    </row>
    <row r="296" spans="1:11">
      <c r="A296" s="98">
        <f>IF(Values_Entered,A295+1,"")</f>
        <v>279</v>
      </c>
      <c r="B296" s="97">
        <f t="shared" si="32"/>
        <v>50526</v>
      </c>
      <c r="C296" s="90">
        <f t="shared" si="38"/>
        <v>0</v>
      </c>
      <c r="D296" s="90">
        <f t="shared" si="33"/>
        <v>1887.1233644010874</v>
      </c>
      <c r="E296" s="91">
        <f t="shared" si="34"/>
        <v>0</v>
      </c>
      <c r="F296" s="90">
        <f t="shared" si="35"/>
        <v>0</v>
      </c>
      <c r="G296" s="90">
        <f t="shared" si="36"/>
        <v>0</v>
      </c>
      <c r="H296" s="90">
        <f t="shared" si="39"/>
        <v>0</v>
      </c>
      <c r="I296" s="90">
        <f t="shared" si="37"/>
        <v>0</v>
      </c>
      <c r="J296" s="96"/>
      <c r="K296" s="96"/>
    </row>
    <row r="297" spans="1:11">
      <c r="A297" s="98">
        <f>IF(Values_Entered,A296+1,"")</f>
        <v>280</v>
      </c>
      <c r="B297" s="97">
        <f t="shared" si="32"/>
        <v>50557</v>
      </c>
      <c r="C297" s="90">
        <f t="shared" si="38"/>
        <v>0</v>
      </c>
      <c r="D297" s="90">
        <f t="shared" si="33"/>
        <v>1887.1233644010874</v>
      </c>
      <c r="E297" s="91">
        <f t="shared" si="34"/>
        <v>0</v>
      </c>
      <c r="F297" s="90">
        <f t="shared" si="35"/>
        <v>0</v>
      </c>
      <c r="G297" s="90">
        <f t="shared" si="36"/>
        <v>0</v>
      </c>
      <c r="H297" s="90">
        <f t="shared" si="39"/>
        <v>0</v>
      </c>
      <c r="I297" s="90">
        <f t="shared" si="37"/>
        <v>0</v>
      </c>
      <c r="J297" s="96"/>
      <c r="K297" s="96"/>
    </row>
    <row r="298" spans="1:11">
      <c r="A298" s="98">
        <f>IF(Values_Entered,A297+1,"")</f>
        <v>281</v>
      </c>
      <c r="B298" s="97">
        <f t="shared" si="32"/>
        <v>50587</v>
      </c>
      <c r="C298" s="90">
        <f t="shared" si="38"/>
        <v>0</v>
      </c>
      <c r="D298" s="90">
        <f t="shared" si="33"/>
        <v>1887.1233644010874</v>
      </c>
      <c r="E298" s="91">
        <f t="shared" si="34"/>
        <v>0</v>
      </c>
      <c r="F298" s="90">
        <f t="shared" si="35"/>
        <v>0</v>
      </c>
      <c r="G298" s="90">
        <f t="shared" si="36"/>
        <v>0</v>
      </c>
      <c r="H298" s="90">
        <f t="shared" si="39"/>
        <v>0</v>
      </c>
      <c r="I298" s="90">
        <f t="shared" si="37"/>
        <v>0</v>
      </c>
      <c r="J298" s="96"/>
      <c r="K298" s="96"/>
    </row>
    <row r="299" spans="1:11">
      <c r="A299" s="98">
        <f>IF(Values_Entered,A298+1,"")</f>
        <v>282</v>
      </c>
      <c r="B299" s="97">
        <f t="shared" si="32"/>
        <v>50618</v>
      </c>
      <c r="C299" s="90">
        <f t="shared" si="38"/>
        <v>0</v>
      </c>
      <c r="D299" s="90">
        <f t="shared" si="33"/>
        <v>1887.1233644010874</v>
      </c>
      <c r="E299" s="91">
        <f t="shared" si="34"/>
        <v>0</v>
      </c>
      <c r="F299" s="90">
        <f t="shared" si="35"/>
        <v>0</v>
      </c>
      <c r="G299" s="90">
        <f t="shared" si="36"/>
        <v>0</v>
      </c>
      <c r="H299" s="90">
        <f t="shared" si="39"/>
        <v>0</v>
      </c>
      <c r="I299" s="90">
        <f t="shared" si="37"/>
        <v>0</v>
      </c>
      <c r="J299" s="96"/>
      <c r="K299" s="96"/>
    </row>
    <row r="300" spans="1:11">
      <c r="A300" s="98">
        <f>IF(Values_Entered,A299+1,"")</f>
        <v>283</v>
      </c>
      <c r="B300" s="97">
        <f t="shared" si="32"/>
        <v>50649</v>
      </c>
      <c r="C300" s="90">
        <f t="shared" si="38"/>
        <v>0</v>
      </c>
      <c r="D300" s="90">
        <f t="shared" si="33"/>
        <v>1887.1233644010874</v>
      </c>
      <c r="E300" s="91">
        <f t="shared" si="34"/>
        <v>0</v>
      </c>
      <c r="F300" s="90">
        <f t="shared" si="35"/>
        <v>0</v>
      </c>
      <c r="G300" s="90">
        <f t="shared" si="36"/>
        <v>0</v>
      </c>
      <c r="H300" s="90">
        <f t="shared" si="39"/>
        <v>0</v>
      </c>
      <c r="I300" s="90">
        <f t="shared" si="37"/>
        <v>0</v>
      </c>
      <c r="J300" s="96"/>
      <c r="K300" s="96"/>
    </row>
    <row r="301" spans="1:11">
      <c r="A301" s="98">
        <f>IF(Values_Entered,A300+1,"")</f>
        <v>284</v>
      </c>
      <c r="B301" s="97">
        <f t="shared" si="32"/>
        <v>50679</v>
      </c>
      <c r="C301" s="90">
        <f t="shared" si="38"/>
        <v>0</v>
      </c>
      <c r="D301" s="90">
        <f t="shared" si="33"/>
        <v>1887.1233644010874</v>
      </c>
      <c r="E301" s="91">
        <f t="shared" si="34"/>
        <v>0</v>
      </c>
      <c r="F301" s="90">
        <f t="shared" si="35"/>
        <v>0</v>
      </c>
      <c r="G301" s="90">
        <f t="shared" si="36"/>
        <v>0</v>
      </c>
      <c r="H301" s="90">
        <f t="shared" si="39"/>
        <v>0</v>
      </c>
      <c r="I301" s="90">
        <f t="shared" si="37"/>
        <v>0</v>
      </c>
      <c r="J301" s="96"/>
      <c r="K301" s="96"/>
    </row>
    <row r="302" spans="1:11">
      <c r="A302" s="98">
        <f>IF(Values_Entered,A301+1,"")</f>
        <v>285</v>
      </c>
      <c r="B302" s="97">
        <f t="shared" si="32"/>
        <v>50710</v>
      </c>
      <c r="C302" s="90">
        <f t="shared" si="38"/>
        <v>0</v>
      </c>
      <c r="D302" s="90">
        <f t="shared" si="33"/>
        <v>1887.1233644010874</v>
      </c>
      <c r="E302" s="91">
        <f t="shared" si="34"/>
        <v>0</v>
      </c>
      <c r="F302" s="90">
        <f t="shared" si="35"/>
        <v>0</v>
      </c>
      <c r="G302" s="90">
        <f t="shared" si="36"/>
        <v>0</v>
      </c>
      <c r="H302" s="90">
        <f t="shared" si="39"/>
        <v>0</v>
      </c>
      <c r="I302" s="90">
        <f t="shared" si="37"/>
        <v>0</v>
      </c>
      <c r="J302" s="96"/>
      <c r="K302" s="96"/>
    </row>
    <row r="303" spans="1:11">
      <c r="A303" s="98">
        <f>IF(Values_Entered,A302+1,"")</f>
        <v>286</v>
      </c>
      <c r="B303" s="97">
        <f t="shared" si="32"/>
        <v>50740</v>
      </c>
      <c r="C303" s="90">
        <f t="shared" si="38"/>
        <v>0</v>
      </c>
      <c r="D303" s="90">
        <f t="shared" si="33"/>
        <v>1887.1233644010874</v>
      </c>
      <c r="E303" s="91">
        <f t="shared" si="34"/>
        <v>0</v>
      </c>
      <c r="F303" s="90">
        <f t="shared" si="35"/>
        <v>0</v>
      </c>
      <c r="G303" s="90">
        <f t="shared" si="36"/>
        <v>0</v>
      </c>
      <c r="H303" s="90">
        <f t="shared" si="39"/>
        <v>0</v>
      </c>
      <c r="I303" s="90">
        <f t="shared" si="37"/>
        <v>0</v>
      </c>
      <c r="J303" s="96"/>
      <c r="K303" s="96"/>
    </row>
    <row r="304" spans="1:11">
      <c r="A304" s="98">
        <f>IF(Values_Entered,A303+1,"")</f>
        <v>287</v>
      </c>
      <c r="B304" s="97">
        <f t="shared" si="32"/>
        <v>50771</v>
      </c>
      <c r="C304" s="90">
        <f t="shared" si="38"/>
        <v>0</v>
      </c>
      <c r="D304" s="90">
        <f t="shared" si="33"/>
        <v>1887.1233644010874</v>
      </c>
      <c r="E304" s="91">
        <f t="shared" si="34"/>
        <v>0</v>
      </c>
      <c r="F304" s="90">
        <f t="shared" si="35"/>
        <v>0</v>
      </c>
      <c r="G304" s="90">
        <f t="shared" si="36"/>
        <v>0</v>
      </c>
      <c r="H304" s="90">
        <f t="shared" si="39"/>
        <v>0</v>
      </c>
      <c r="I304" s="90">
        <f t="shared" si="37"/>
        <v>0</v>
      </c>
      <c r="J304" s="96"/>
      <c r="K304" s="96"/>
    </row>
    <row r="305" spans="1:11">
      <c r="A305" s="98">
        <f>IF(Values_Entered,A304+1,"")</f>
        <v>288</v>
      </c>
      <c r="B305" s="97">
        <f t="shared" si="32"/>
        <v>50802</v>
      </c>
      <c r="C305" s="90">
        <f t="shared" si="38"/>
        <v>0</v>
      </c>
      <c r="D305" s="90">
        <f t="shared" si="33"/>
        <v>1887.1233644010874</v>
      </c>
      <c r="E305" s="91">
        <f t="shared" si="34"/>
        <v>0</v>
      </c>
      <c r="F305" s="90">
        <f t="shared" si="35"/>
        <v>0</v>
      </c>
      <c r="G305" s="90">
        <f t="shared" si="36"/>
        <v>0</v>
      </c>
      <c r="H305" s="90">
        <f t="shared" si="39"/>
        <v>0</v>
      </c>
      <c r="I305" s="90">
        <f t="shared" si="37"/>
        <v>0</v>
      </c>
      <c r="J305" s="96"/>
      <c r="K305" s="96"/>
    </row>
    <row r="306" spans="1:11">
      <c r="A306" s="98">
        <f>IF(Values_Entered,A305+1,"")</f>
        <v>289</v>
      </c>
      <c r="B306" s="97">
        <f t="shared" si="32"/>
        <v>50830</v>
      </c>
      <c r="C306" s="90">
        <f t="shared" si="38"/>
        <v>0</v>
      </c>
      <c r="D306" s="90">
        <f t="shared" si="33"/>
        <v>1887.1233644010874</v>
      </c>
      <c r="E306" s="91">
        <f t="shared" si="34"/>
        <v>0</v>
      </c>
      <c r="F306" s="90">
        <f t="shared" si="35"/>
        <v>0</v>
      </c>
      <c r="G306" s="90">
        <f t="shared" si="36"/>
        <v>0</v>
      </c>
      <c r="H306" s="90">
        <f t="shared" si="39"/>
        <v>0</v>
      </c>
      <c r="I306" s="90">
        <f t="shared" si="37"/>
        <v>0</v>
      </c>
      <c r="J306" s="96"/>
      <c r="K306" s="96"/>
    </row>
    <row r="307" spans="1:11">
      <c r="A307" s="98">
        <f>IF(Values_Entered,A306+1,"")</f>
        <v>290</v>
      </c>
      <c r="B307" s="97">
        <f t="shared" si="32"/>
        <v>50861</v>
      </c>
      <c r="C307" s="90">
        <f t="shared" si="38"/>
        <v>0</v>
      </c>
      <c r="D307" s="90">
        <f t="shared" si="33"/>
        <v>1887.1233644010874</v>
      </c>
      <c r="E307" s="91">
        <f t="shared" si="34"/>
        <v>0</v>
      </c>
      <c r="F307" s="90">
        <f t="shared" si="35"/>
        <v>0</v>
      </c>
      <c r="G307" s="90">
        <f t="shared" si="36"/>
        <v>0</v>
      </c>
      <c r="H307" s="90">
        <f t="shared" si="39"/>
        <v>0</v>
      </c>
      <c r="I307" s="90">
        <f t="shared" si="37"/>
        <v>0</v>
      </c>
      <c r="J307" s="96"/>
      <c r="K307" s="96"/>
    </row>
    <row r="308" spans="1:11">
      <c r="A308" s="98">
        <f>IF(Values_Entered,A307+1,"")</f>
        <v>291</v>
      </c>
      <c r="B308" s="97">
        <f t="shared" si="32"/>
        <v>50891</v>
      </c>
      <c r="C308" s="90">
        <f t="shared" si="38"/>
        <v>0</v>
      </c>
      <c r="D308" s="90">
        <f t="shared" si="33"/>
        <v>1887.1233644010874</v>
      </c>
      <c r="E308" s="91">
        <f t="shared" si="34"/>
        <v>0</v>
      </c>
      <c r="F308" s="90">
        <f t="shared" si="35"/>
        <v>0</v>
      </c>
      <c r="G308" s="90">
        <f t="shared" si="36"/>
        <v>0</v>
      </c>
      <c r="H308" s="90">
        <f t="shared" si="39"/>
        <v>0</v>
      </c>
      <c r="I308" s="90">
        <f t="shared" si="37"/>
        <v>0</v>
      </c>
      <c r="J308" s="96"/>
      <c r="K308" s="96"/>
    </row>
    <row r="309" spans="1:11">
      <c r="A309" s="98">
        <f>IF(Values_Entered,A308+1,"")</f>
        <v>292</v>
      </c>
      <c r="B309" s="97">
        <f t="shared" si="32"/>
        <v>50922</v>
      </c>
      <c r="C309" s="90">
        <f t="shared" si="38"/>
        <v>0</v>
      </c>
      <c r="D309" s="90">
        <f t="shared" si="33"/>
        <v>1887.1233644010874</v>
      </c>
      <c r="E309" s="91">
        <f t="shared" si="34"/>
        <v>0</v>
      </c>
      <c r="F309" s="90">
        <f t="shared" si="35"/>
        <v>0</v>
      </c>
      <c r="G309" s="90">
        <f t="shared" si="36"/>
        <v>0</v>
      </c>
      <c r="H309" s="90">
        <f t="shared" si="39"/>
        <v>0</v>
      </c>
      <c r="I309" s="90">
        <f t="shared" si="37"/>
        <v>0</v>
      </c>
      <c r="J309" s="96"/>
      <c r="K309" s="96"/>
    </row>
    <row r="310" spans="1:11">
      <c r="A310" s="98">
        <f>IF(Values_Entered,A309+1,"")</f>
        <v>293</v>
      </c>
      <c r="B310" s="97">
        <f t="shared" si="32"/>
        <v>50952</v>
      </c>
      <c r="C310" s="90">
        <f t="shared" si="38"/>
        <v>0</v>
      </c>
      <c r="D310" s="90">
        <f t="shared" si="33"/>
        <v>1887.1233644010874</v>
      </c>
      <c r="E310" s="91">
        <f t="shared" si="34"/>
        <v>0</v>
      </c>
      <c r="F310" s="90">
        <f t="shared" si="35"/>
        <v>0</v>
      </c>
      <c r="G310" s="90">
        <f t="shared" si="36"/>
        <v>0</v>
      </c>
      <c r="H310" s="90">
        <f t="shared" si="39"/>
        <v>0</v>
      </c>
      <c r="I310" s="90">
        <f t="shared" si="37"/>
        <v>0</v>
      </c>
      <c r="J310" s="96"/>
      <c r="K310" s="96"/>
    </row>
    <row r="311" spans="1:11">
      <c r="A311" s="98">
        <f>IF(Values_Entered,A310+1,"")</f>
        <v>294</v>
      </c>
      <c r="B311" s="97">
        <f t="shared" si="32"/>
        <v>50983</v>
      </c>
      <c r="C311" s="90">
        <f t="shared" si="38"/>
        <v>0</v>
      </c>
      <c r="D311" s="90">
        <f t="shared" si="33"/>
        <v>1887.1233644010874</v>
      </c>
      <c r="E311" s="91">
        <f t="shared" si="34"/>
        <v>0</v>
      </c>
      <c r="F311" s="90">
        <f t="shared" si="35"/>
        <v>0</v>
      </c>
      <c r="G311" s="90">
        <f t="shared" si="36"/>
        <v>0</v>
      </c>
      <c r="H311" s="90">
        <f t="shared" si="39"/>
        <v>0</v>
      </c>
      <c r="I311" s="90">
        <f t="shared" si="37"/>
        <v>0</v>
      </c>
      <c r="J311" s="96"/>
      <c r="K311" s="96"/>
    </row>
    <row r="312" spans="1:11">
      <c r="A312" s="98">
        <f>IF(Values_Entered,A311+1,"")</f>
        <v>295</v>
      </c>
      <c r="B312" s="97">
        <f t="shared" si="32"/>
        <v>51014</v>
      </c>
      <c r="C312" s="90">
        <f t="shared" si="38"/>
        <v>0</v>
      </c>
      <c r="D312" s="90">
        <f t="shared" si="33"/>
        <v>1887.1233644010874</v>
      </c>
      <c r="E312" s="91">
        <f t="shared" si="34"/>
        <v>0</v>
      </c>
      <c r="F312" s="90">
        <f t="shared" si="35"/>
        <v>0</v>
      </c>
      <c r="G312" s="90">
        <f t="shared" si="36"/>
        <v>0</v>
      </c>
      <c r="H312" s="90">
        <f t="shared" si="39"/>
        <v>0</v>
      </c>
      <c r="I312" s="90">
        <f t="shared" si="37"/>
        <v>0</v>
      </c>
      <c r="J312" s="96"/>
      <c r="K312" s="96"/>
    </row>
    <row r="313" spans="1:11">
      <c r="A313" s="98">
        <f>IF(Values_Entered,A312+1,"")</f>
        <v>296</v>
      </c>
      <c r="B313" s="97">
        <f t="shared" si="32"/>
        <v>51044</v>
      </c>
      <c r="C313" s="90">
        <f t="shared" si="38"/>
        <v>0</v>
      </c>
      <c r="D313" s="90">
        <f t="shared" si="33"/>
        <v>1887.1233644010874</v>
      </c>
      <c r="E313" s="91">
        <f t="shared" si="34"/>
        <v>0</v>
      </c>
      <c r="F313" s="90">
        <f t="shared" si="35"/>
        <v>0</v>
      </c>
      <c r="G313" s="90">
        <f t="shared" si="36"/>
        <v>0</v>
      </c>
      <c r="H313" s="90">
        <f t="shared" si="39"/>
        <v>0</v>
      </c>
      <c r="I313" s="90">
        <f t="shared" si="37"/>
        <v>0</v>
      </c>
      <c r="J313" s="96"/>
      <c r="K313" s="96"/>
    </row>
    <row r="314" spans="1:11">
      <c r="A314" s="98">
        <f>IF(Values_Entered,A313+1,"")</f>
        <v>297</v>
      </c>
      <c r="B314" s="97">
        <f t="shared" si="32"/>
        <v>51075</v>
      </c>
      <c r="C314" s="90">
        <f t="shared" si="38"/>
        <v>0</v>
      </c>
      <c r="D314" s="90">
        <f t="shared" si="33"/>
        <v>1887.1233644010874</v>
      </c>
      <c r="E314" s="91">
        <f t="shared" si="34"/>
        <v>0</v>
      </c>
      <c r="F314" s="90">
        <f t="shared" si="35"/>
        <v>0</v>
      </c>
      <c r="G314" s="90">
        <f t="shared" si="36"/>
        <v>0</v>
      </c>
      <c r="H314" s="90">
        <f t="shared" si="39"/>
        <v>0</v>
      </c>
      <c r="I314" s="90">
        <f t="shared" si="37"/>
        <v>0</v>
      </c>
      <c r="J314" s="96"/>
      <c r="K314" s="96"/>
    </row>
    <row r="315" spans="1:11">
      <c r="A315" s="98">
        <f>IF(Values_Entered,A314+1,"")</f>
        <v>298</v>
      </c>
      <c r="B315" s="97">
        <f t="shared" si="32"/>
        <v>51105</v>
      </c>
      <c r="C315" s="90">
        <f t="shared" si="38"/>
        <v>0</v>
      </c>
      <c r="D315" s="90">
        <f t="shared" si="33"/>
        <v>1887.1233644010874</v>
      </c>
      <c r="E315" s="91">
        <f t="shared" si="34"/>
        <v>0</v>
      </c>
      <c r="F315" s="90">
        <f t="shared" si="35"/>
        <v>0</v>
      </c>
      <c r="G315" s="90">
        <f t="shared" si="36"/>
        <v>0</v>
      </c>
      <c r="H315" s="90">
        <f t="shared" si="39"/>
        <v>0</v>
      </c>
      <c r="I315" s="90">
        <f t="shared" si="37"/>
        <v>0</v>
      </c>
      <c r="J315" s="96"/>
      <c r="K315" s="96"/>
    </row>
    <row r="316" spans="1:11">
      <c r="A316" s="98">
        <f>IF(Values_Entered,A315+1,"")</f>
        <v>299</v>
      </c>
      <c r="B316" s="97">
        <f t="shared" si="32"/>
        <v>51136</v>
      </c>
      <c r="C316" s="90">
        <f t="shared" si="38"/>
        <v>0</v>
      </c>
      <c r="D316" s="90">
        <f t="shared" si="33"/>
        <v>1887.1233644010874</v>
      </c>
      <c r="E316" s="91">
        <f t="shared" si="34"/>
        <v>0</v>
      </c>
      <c r="F316" s="90">
        <f t="shared" si="35"/>
        <v>0</v>
      </c>
      <c r="G316" s="90">
        <f t="shared" si="36"/>
        <v>0</v>
      </c>
      <c r="H316" s="90">
        <f t="shared" si="39"/>
        <v>0</v>
      </c>
      <c r="I316" s="90">
        <f t="shared" si="37"/>
        <v>0</v>
      </c>
      <c r="J316" s="96"/>
      <c r="K316" s="96"/>
    </row>
    <row r="317" spans="1:11">
      <c r="A317" s="98">
        <f>IF(Values_Entered,A316+1,"")</f>
        <v>300</v>
      </c>
      <c r="B317" s="97">
        <f t="shared" si="32"/>
        <v>51167</v>
      </c>
      <c r="C317" s="90">
        <f t="shared" si="38"/>
        <v>0</v>
      </c>
      <c r="D317" s="90">
        <f t="shared" si="33"/>
        <v>1887.1233644010874</v>
      </c>
      <c r="E317" s="91">
        <f t="shared" si="34"/>
        <v>0</v>
      </c>
      <c r="F317" s="90">
        <f t="shared" si="35"/>
        <v>0</v>
      </c>
      <c r="G317" s="90">
        <f t="shared" si="36"/>
        <v>0</v>
      </c>
      <c r="H317" s="90">
        <f t="shared" si="39"/>
        <v>0</v>
      </c>
      <c r="I317" s="90">
        <f t="shared" si="37"/>
        <v>0</v>
      </c>
      <c r="J317" s="96"/>
      <c r="K317" s="96"/>
    </row>
    <row r="318" spans="1:11">
      <c r="A318" s="98">
        <f>IF(Values_Entered,A317+1,"")</f>
        <v>301</v>
      </c>
      <c r="B318" s="97">
        <f t="shared" si="32"/>
        <v>51196</v>
      </c>
      <c r="C318" s="90">
        <f t="shared" si="38"/>
        <v>0</v>
      </c>
      <c r="D318" s="90">
        <f t="shared" si="33"/>
        <v>1887.1233644010874</v>
      </c>
      <c r="E318" s="91">
        <f t="shared" si="34"/>
        <v>0</v>
      </c>
      <c r="F318" s="90">
        <f t="shared" si="35"/>
        <v>0</v>
      </c>
      <c r="G318" s="90">
        <f t="shared" si="36"/>
        <v>0</v>
      </c>
      <c r="H318" s="90">
        <f t="shared" si="39"/>
        <v>0</v>
      </c>
      <c r="I318" s="90">
        <f t="shared" si="37"/>
        <v>0</v>
      </c>
      <c r="J318" s="96"/>
      <c r="K318" s="96"/>
    </row>
    <row r="319" spans="1:11">
      <c r="A319" s="98">
        <f>IF(Values_Entered,A318+1,"")</f>
        <v>302</v>
      </c>
      <c r="B319" s="97">
        <f t="shared" si="32"/>
        <v>51227</v>
      </c>
      <c r="C319" s="90">
        <f t="shared" si="38"/>
        <v>0</v>
      </c>
      <c r="D319" s="90">
        <f t="shared" si="33"/>
        <v>1887.1233644010874</v>
      </c>
      <c r="E319" s="91">
        <f t="shared" si="34"/>
        <v>0</v>
      </c>
      <c r="F319" s="90">
        <f t="shared" si="35"/>
        <v>0</v>
      </c>
      <c r="G319" s="90">
        <f t="shared" si="36"/>
        <v>0</v>
      </c>
      <c r="H319" s="90">
        <f t="shared" si="39"/>
        <v>0</v>
      </c>
      <c r="I319" s="90">
        <f t="shared" si="37"/>
        <v>0</v>
      </c>
      <c r="J319" s="96"/>
      <c r="K319" s="96"/>
    </row>
    <row r="320" spans="1:11">
      <c r="A320" s="98">
        <f>IF(Values_Entered,A319+1,"")</f>
        <v>303</v>
      </c>
      <c r="B320" s="97">
        <f t="shared" si="32"/>
        <v>51257</v>
      </c>
      <c r="C320" s="90">
        <f t="shared" si="38"/>
        <v>0</v>
      </c>
      <c r="D320" s="90">
        <f t="shared" si="33"/>
        <v>1887.1233644010874</v>
      </c>
      <c r="E320" s="91">
        <f t="shared" si="34"/>
        <v>0</v>
      </c>
      <c r="F320" s="90">
        <f t="shared" si="35"/>
        <v>0</v>
      </c>
      <c r="G320" s="90">
        <f t="shared" si="36"/>
        <v>0</v>
      </c>
      <c r="H320" s="90">
        <f t="shared" si="39"/>
        <v>0</v>
      </c>
      <c r="I320" s="90">
        <f t="shared" si="37"/>
        <v>0</v>
      </c>
      <c r="J320" s="96"/>
      <c r="K320" s="96"/>
    </row>
    <row r="321" spans="1:11">
      <c r="A321" s="98">
        <f>IF(Values_Entered,A320+1,"")</f>
        <v>304</v>
      </c>
      <c r="B321" s="97">
        <f t="shared" si="32"/>
        <v>51288</v>
      </c>
      <c r="C321" s="90">
        <f t="shared" si="38"/>
        <v>0</v>
      </c>
      <c r="D321" s="90">
        <f t="shared" si="33"/>
        <v>1887.1233644010874</v>
      </c>
      <c r="E321" s="91">
        <f t="shared" si="34"/>
        <v>0</v>
      </c>
      <c r="F321" s="90">
        <f t="shared" si="35"/>
        <v>0</v>
      </c>
      <c r="G321" s="90">
        <f t="shared" si="36"/>
        <v>0</v>
      </c>
      <c r="H321" s="90">
        <f t="shared" si="39"/>
        <v>0</v>
      </c>
      <c r="I321" s="90">
        <f t="shared" si="37"/>
        <v>0</v>
      </c>
      <c r="J321" s="96"/>
      <c r="K321" s="96"/>
    </row>
    <row r="322" spans="1:11">
      <c r="A322" s="98">
        <f>IF(Values_Entered,A321+1,"")</f>
        <v>305</v>
      </c>
      <c r="B322" s="97">
        <f t="shared" si="32"/>
        <v>51318</v>
      </c>
      <c r="C322" s="90">
        <f t="shared" si="38"/>
        <v>0</v>
      </c>
      <c r="D322" s="90">
        <f t="shared" si="33"/>
        <v>1887.1233644010874</v>
      </c>
      <c r="E322" s="91">
        <f t="shared" si="34"/>
        <v>0</v>
      </c>
      <c r="F322" s="90">
        <f t="shared" si="35"/>
        <v>0</v>
      </c>
      <c r="G322" s="90">
        <f t="shared" si="36"/>
        <v>0</v>
      </c>
      <c r="H322" s="90">
        <f t="shared" si="39"/>
        <v>0</v>
      </c>
      <c r="I322" s="90">
        <f t="shared" si="37"/>
        <v>0</v>
      </c>
      <c r="J322" s="96"/>
      <c r="K322" s="96"/>
    </row>
    <row r="323" spans="1:11">
      <c r="A323" s="98">
        <f>IF(Values_Entered,A322+1,"")</f>
        <v>306</v>
      </c>
      <c r="B323" s="97">
        <f t="shared" si="32"/>
        <v>51349</v>
      </c>
      <c r="C323" s="90">
        <f t="shared" si="38"/>
        <v>0</v>
      </c>
      <c r="D323" s="90">
        <f t="shared" si="33"/>
        <v>1887.1233644010874</v>
      </c>
      <c r="E323" s="91">
        <f t="shared" si="34"/>
        <v>0</v>
      </c>
      <c r="F323" s="90">
        <f t="shared" si="35"/>
        <v>0</v>
      </c>
      <c r="G323" s="90">
        <f t="shared" si="36"/>
        <v>0</v>
      </c>
      <c r="H323" s="90">
        <f t="shared" si="39"/>
        <v>0</v>
      </c>
      <c r="I323" s="90">
        <f t="shared" si="37"/>
        <v>0</v>
      </c>
      <c r="J323" s="96"/>
      <c r="K323" s="96"/>
    </row>
    <row r="324" spans="1:11">
      <c r="A324" s="98">
        <f>IF(Values_Entered,A323+1,"")</f>
        <v>307</v>
      </c>
      <c r="B324" s="97">
        <f t="shared" si="32"/>
        <v>51380</v>
      </c>
      <c r="C324" s="90">
        <f t="shared" si="38"/>
        <v>0</v>
      </c>
      <c r="D324" s="90">
        <f t="shared" si="33"/>
        <v>1887.1233644010874</v>
      </c>
      <c r="E324" s="91">
        <f t="shared" si="34"/>
        <v>0</v>
      </c>
      <c r="F324" s="90">
        <f t="shared" si="35"/>
        <v>0</v>
      </c>
      <c r="G324" s="90">
        <f t="shared" si="36"/>
        <v>0</v>
      </c>
      <c r="H324" s="90">
        <f t="shared" si="39"/>
        <v>0</v>
      </c>
      <c r="I324" s="90">
        <f t="shared" si="37"/>
        <v>0</v>
      </c>
      <c r="J324" s="96"/>
      <c r="K324" s="96"/>
    </row>
    <row r="325" spans="1:11">
      <c r="A325" s="98">
        <f>IF(Values_Entered,A324+1,"")</f>
        <v>308</v>
      </c>
      <c r="B325" s="97">
        <f t="shared" si="32"/>
        <v>51410</v>
      </c>
      <c r="C325" s="90">
        <f t="shared" si="38"/>
        <v>0</v>
      </c>
      <c r="D325" s="90">
        <f t="shared" si="33"/>
        <v>1887.1233644010874</v>
      </c>
      <c r="E325" s="91">
        <f t="shared" si="34"/>
        <v>0</v>
      </c>
      <c r="F325" s="90">
        <f t="shared" si="35"/>
        <v>0</v>
      </c>
      <c r="G325" s="90">
        <f t="shared" si="36"/>
        <v>0</v>
      </c>
      <c r="H325" s="90">
        <f t="shared" si="39"/>
        <v>0</v>
      </c>
      <c r="I325" s="90">
        <f t="shared" si="37"/>
        <v>0</v>
      </c>
      <c r="J325" s="96"/>
      <c r="K325" s="96"/>
    </row>
    <row r="326" spans="1:11">
      <c r="A326" s="98">
        <f>IF(Values_Entered,A325+1,"")</f>
        <v>309</v>
      </c>
      <c r="B326" s="97">
        <f t="shared" si="32"/>
        <v>51441</v>
      </c>
      <c r="C326" s="90">
        <f t="shared" si="38"/>
        <v>0</v>
      </c>
      <c r="D326" s="90">
        <f t="shared" si="33"/>
        <v>1887.1233644010874</v>
      </c>
      <c r="E326" s="91">
        <f t="shared" si="34"/>
        <v>0</v>
      </c>
      <c r="F326" s="90">
        <f t="shared" si="35"/>
        <v>0</v>
      </c>
      <c r="G326" s="90">
        <f t="shared" si="36"/>
        <v>0</v>
      </c>
      <c r="H326" s="90">
        <f t="shared" si="39"/>
        <v>0</v>
      </c>
      <c r="I326" s="90">
        <f t="shared" si="37"/>
        <v>0</v>
      </c>
      <c r="J326" s="96"/>
      <c r="K326" s="96"/>
    </row>
    <row r="327" spans="1:11">
      <c r="A327" s="98">
        <f>IF(Values_Entered,A326+1,"")</f>
        <v>310</v>
      </c>
      <c r="B327" s="97">
        <f t="shared" si="32"/>
        <v>51471</v>
      </c>
      <c r="C327" s="90">
        <f t="shared" si="38"/>
        <v>0</v>
      </c>
      <c r="D327" s="90">
        <f t="shared" si="33"/>
        <v>1887.1233644010874</v>
      </c>
      <c r="E327" s="91">
        <f t="shared" si="34"/>
        <v>0</v>
      </c>
      <c r="F327" s="90">
        <f t="shared" si="35"/>
        <v>0</v>
      </c>
      <c r="G327" s="90">
        <f t="shared" si="36"/>
        <v>0</v>
      </c>
      <c r="H327" s="90">
        <f t="shared" si="39"/>
        <v>0</v>
      </c>
      <c r="I327" s="90">
        <f t="shared" si="37"/>
        <v>0</v>
      </c>
      <c r="J327" s="96"/>
      <c r="K327" s="96"/>
    </row>
    <row r="328" spans="1:11">
      <c r="A328" s="98">
        <f>IF(Values_Entered,A327+1,"")</f>
        <v>311</v>
      </c>
      <c r="B328" s="97">
        <f t="shared" si="32"/>
        <v>51502</v>
      </c>
      <c r="C328" s="90">
        <f t="shared" si="38"/>
        <v>0</v>
      </c>
      <c r="D328" s="90">
        <f t="shared" si="33"/>
        <v>1887.1233644010874</v>
      </c>
      <c r="E328" s="91">
        <f t="shared" si="34"/>
        <v>0</v>
      </c>
      <c r="F328" s="90">
        <f t="shared" si="35"/>
        <v>0</v>
      </c>
      <c r="G328" s="90">
        <f t="shared" si="36"/>
        <v>0</v>
      </c>
      <c r="H328" s="90">
        <f t="shared" si="39"/>
        <v>0</v>
      </c>
      <c r="I328" s="90">
        <f t="shared" si="37"/>
        <v>0</v>
      </c>
      <c r="J328" s="96"/>
      <c r="K328" s="96"/>
    </row>
    <row r="329" spans="1:11">
      <c r="A329" s="98">
        <f>IF(Values_Entered,A328+1,"")</f>
        <v>312</v>
      </c>
      <c r="B329" s="97">
        <f t="shared" si="32"/>
        <v>51533</v>
      </c>
      <c r="C329" s="90">
        <f t="shared" si="38"/>
        <v>0</v>
      </c>
      <c r="D329" s="90">
        <f t="shared" si="33"/>
        <v>1887.1233644010874</v>
      </c>
      <c r="E329" s="91">
        <f t="shared" si="34"/>
        <v>0</v>
      </c>
      <c r="F329" s="90">
        <f t="shared" si="35"/>
        <v>0</v>
      </c>
      <c r="G329" s="90">
        <f t="shared" si="36"/>
        <v>0</v>
      </c>
      <c r="H329" s="90">
        <f t="shared" si="39"/>
        <v>0</v>
      </c>
      <c r="I329" s="90">
        <f t="shared" si="37"/>
        <v>0</v>
      </c>
      <c r="J329" s="96"/>
      <c r="K329" s="96"/>
    </row>
    <row r="330" spans="1:11">
      <c r="A330" s="98">
        <f>IF(Values_Entered,A329+1,"")</f>
        <v>313</v>
      </c>
      <c r="B330" s="97">
        <f t="shared" si="32"/>
        <v>51561</v>
      </c>
      <c r="C330" s="90">
        <f t="shared" si="38"/>
        <v>0</v>
      </c>
      <c r="D330" s="90">
        <f t="shared" si="33"/>
        <v>1887.1233644010874</v>
      </c>
      <c r="E330" s="91">
        <f t="shared" si="34"/>
        <v>0</v>
      </c>
      <c r="F330" s="90">
        <f t="shared" si="35"/>
        <v>0</v>
      </c>
      <c r="G330" s="90">
        <f t="shared" si="36"/>
        <v>0</v>
      </c>
      <c r="H330" s="90">
        <f t="shared" si="39"/>
        <v>0</v>
      </c>
      <c r="I330" s="90">
        <f t="shared" si="37"/>
        <v>0</v>
      </c>
      <c r="J330" s="96"/>
      <c r="K330" s="96"/>
    </row>
    <row r="331" spans="1:11">
      <c r="A331" s="98">
        <f>IF(Values_Entered,A330+1,"")</f>
        <v>314</v>
      </c>
      <c r="B331" s="97">
        <f t="shared" si="32"/>
        <v>51592</v>
      </c>
      <c r="C331" s="90">
        <f t="shared" si="38"/>
        <v>0</v>
      </c>
      <c r="D331" s="90">
        <f t="shared" si="33"/>
        <v>1887.1233644010874</v>
      </c>
      <c r="E331" s="91">
        <f t="shared" si="34"/>
        <v>0</v>
      </c>
      <c r="F331" s="90">
        <f t="shared" si="35"/>
        <v>0</v>
      </c>
      <c r="G331" s="90">
        <f t="shared" si="36"/>
        <v>0</v>
      </c>
      <c r="H331" s="90">
        <f t="shared" si="39"/>
        <v>0</v>
      </c>
      <c r="I331" s="90">
        <f t="shared" si="37"/>
        <v>0</v>
      </c>
      <c r="J331" s="96"/>
      <c r="K331" s="96"/>
    </row>
    <row r="332" spans="1:11">
      <c r="A332" s="98">
        <f>IF(Values_Entered,A331+1,"")</f>
        <v>315</v>
      </c>
      <c r="B332" s="97">
        <f t="shared" si="32"/>
        <v>51622</v>
      </c>
      <c r="C332" s="90">
        <f t="shared" si="38"/>
        <v>0</v>
      </c>
      <c r="D332" s="90">
        <f t="shared" si="33"/>
        <v>1887.1233644010874</v>
      </c>
      <c r="E332" s="91">
        <f t="shared" si="34"/>
        <v>0</v>
      </c>
      <c r="F332" s="90">
        <f t="shared" si="35"/>
        <v>0</v>
      </c>
      <c r="G332" s="90">
        <f t="shared" si="36"/>
        <v>0</v>
      </c>
      <c r="H332" s="90">
        <f t="shared" si="39"/>
        <v>0</v>
      </c>
      <c r="I332" s="90">
        <f t="shared" si="37"/>
        <v>0</v>
      </c>
      <c r="J332" s="96"/>
      <c r="K332" s="96"/>
    </row>
    <row r="333" spans="1:11">
      <c r="A333" s="98">
        <f>IF(Values_Entered,A332+1,"")</f>
        <v>316</v>
      </c>
      <c r="B333" s="97">
        <f t="shared" si="32"/>
        <v>51653</v>
      </c>
      <c r="C333" s="90">
        <f t="shared" si="38"/>
        <v>0</v>
      </c>
      <c r="D333" s="90">
        <f t="shared" si="33"/>
        <v>1887.1233644010874</v>
      </c>
      <c r="E333" s="91">
        <f t="shared" si="34"/>
        <v>0</v>
      </c>
      <c r="F333" s="90">
        <f t="shared" si="35"/>
        <v>0</v>
      </c>
      <c r="G333" s="90">
        <f t="shared" si="36"/>
        <v>0</v>
      </c>
      <c r="H333" s="90">
        <f t="shared" si="39"/>
        <v>0</v>
      </c>
      <c r="I333" s="90">
        <f t="shared" si="37"/>
        <v>0</v>
      </c>
      <c r="J333" s="96"/>
      <c r="K333" s="96"/>
    </row>
    <row r="334" spans="1:11">
      <c r="A334" s="98">
        <f>IF(Values_Entered,A333+1,"")</f>
        <v>317</v>
      </c>
      <c r="B334" s="97">
        <f t="shared" si="32"/>
        <v>51683</v>
      </c>
      <c r="C334" s="90">
        <f t="shared" si="38"/>
        <v>0</v>
      </c>
      <c r="D334" s="90">
        <f t="shared" si="33"/>
        <v>1887.1233644010874</v>
      </c>
      <c r="E334" s="91">
        <f t="shared" si="34"/>
        <v>0</v>
      </c>
      <c r="F334" s="90">
        <f t="shared" si="35"/>
        <v>0</v>
      </c>
      <c r="G334" s="90">
        <f t="shared" si="36"/>
        <v>0</v>
      </c>
      <c r="H334" s="90">
        <f t="shared" si="39"/>
        <v>0</v>
      </c>
      <c r="I334" s="90">
        <f t="shared" si="37"/>
        <v>0</v>
      </c>
      <c r="J334" s="96"/>
      <c r="K334" s="96"/>
    </row>
    <row r="335" spans="1:11">
      <c r="A335" s="98">
        <f>IF(Values_Entered,A334+1,"")</f>
        <v>318</v>
      </c>
      <c r="B335" s="97">
        <f t="shared" si="32"/>
        <v>51714</v>
      </c>
      <c r="C335" s="90">
        <f t="shared" si="38"/>
        <v>0</v>
      </c>
      <c r="D335" s="90">
        <f t="shared" si="33"/>
        <v>1887.1233644010874</v>
      </c>
      <c r="E335" s="91">
        <f t="shared" si="34"/>
        <v>0</v>
      </c>
      <c r="F335" s="90">
        <f t="shared" si="35"/>
        <v>0</v>
      </c>
      <c r="G335" s="90">
        <f t="shared" si="36"/>
        <v>0</v>
      </c>
      <c r="H335" s="90">
        <f t="shared" si="39"/>
        <v>0</v>
      </c>
      <c r="I335" s="90">
        <f t="shared" si="37"/>
        <v>0</v>
      </c>
      <c r="J335" s="96"/>
      <c r="K335" s="96"/>
    </row>
    <row r="336" spans="1:11">
      <c r="A336" s="98">
        <f>IF(Values_Entered,A335+1,"")</f>
        <v>319</v>
      </c>
      <c r="B336" s="97">
        <f t="shared" si="32"/>
        <v>51745</v>
      </c>
      <c r="C336" s="90">
        <f t="shared" si="38"/>
        <v>0</v>
      </c>
      <c r="D336" s="90">
        <f t="shared" si="33"/>
        <v>1887.1233644010874</v>
      </c>
      <c r="E336" s="91">
        <f t="shared" si="34"/>
        <v>0</v>
      </c>
      <c r="F336" s="90">
        <f t="shared" si="35"/>
        <v>0</v>
      </c>
      <c r="G336" s="90">
        <f t="shared" si="36"/>
        <v>0</v>
      </c>
      <c r="H336" s="90">
        <f t="shared" si="39"/>
        <v>0</v>
      </c>
      <c r="I336" s="90">
        <f t="shared" si="37"/>
        <v>0</v>
      </c>
      <c r="J336" s="96"/>
      <c r="K336" s="96"/>
    </row>
    <row r="337" spans="1:11">
      <c r="A337" s="98">
        <f>IF(Values_Entered,A336+1,"")</f>
        <v>320</v>
      </c>
      <c r="B337" s="97">
        <f t="shared" si="32"/>
        <v>51775</v>
      </c>
      <c r="C337" s="90">
        <f t="shared" si="38"/>
        <v>0</v>
      </c>
      <c r="D337" s="90">
        <f t="shared" si="33"/>
        <v>1887.1233644010874</v>
      </c>
      <c r="E337" s="91">
        <f t="shared" si="34"/>
        <v>0</v>
      </c>
      <c r="F337" s="90">
        <f t="shared" si="35"/>
        <v>0</v>
      </c>
      <c r="G337" s="90">
        <f t="shared" si="36"/>
        <v>0</v>
      </c>
      <c r="H337" s="90">
        <f t="shared" si="39"/>
        <v>0</v>
      </c>
      <c r="I337" s="90">
        <f t="shared" si="37"/>
        <v>0</v>
      </c>
      <c r="J337" s="96"/>
      <c r="K337" s="96"/>
    </row>
    <row r="338" spans="1:11">
      <c r="A338" s="98">
        <f>IF(Values_Entered,A337+1,"")</f>
        <v>321</v>
      </c>
      <c r="B338" s="97">
        <f t="shared" ref="B338:B377" si="40">IF(Pay_Num&lt;&gt;"",DATE(YEAR(Loan_Start),MONTH(Loan_Start)+(Pay_Num)*12/Num_Pmt_Per_Year,DAY(Loan_Start)),"")</f>
        <v>51806</v>
      </c>
      <c r="C338" s="90">
        <f t="shared" si="38"/>
        <v>0</v>
      </c>
      <c r="D338" s="90">
        <f t="shared" ref="D338:D377" si="41">IF(Pay_Num&lt;&gt;"",Scheduled_Monthly_Payment,"")</f>
        <v>1887.1233644010874</v>
      </c>
      <c r="E338" s="91">
        <f t="shared" ref="E338:E377" si="42">IF(AND(Pay_Num&lt;&gt;"",Sched_Pay+Scheduled_Extra_Payments&lt;Beg_Bal),Scheduled_Extra_Payments,IF(AND(Pay_Num&lt;&gt;"",Beg_Bal-Sched_Pay&gt;0),Beg_Bal-Sched_Pay,IF(Pay_Num&lt;&gt;"",0,"")))</f>
        <v>0</v>
      </c>
      <c r="F338" s="90">
        <f t="shared" ref="F338:F377" si="43">IF(AND(Pay_Num&lt;&gt;"",Sched_Pay+Extra_Pay&lt;Beg_Bal),Sched_Pay+Extra_Pay,IF(Pay_Num&lt;&gt;"",Beg_Bal,""))</f>
        <v>0</v>
      </c>
      <c r="G338" s="90">
        <f t="shared" ref="G338:G377" si="44">IF(Pay_Num&lt;&gt;"",Total_Pay-Int,"")</f>
        <v>0</v>
      </c>
      <c r="H338" s="90">
        <f t="shared" si="39"/>
        <v>0</v>
      </c>
      <c r="I338" s="90">
        <f t="shared" ref="I338:I377" si="45">IF(AND(Pay_Num&lt;&gt;"",Sched_Pay+Extra_Pay&lt;Beg_Bal),Beg_Bal-Princ,IF(Pay_Num&lt;&gt;"",0,""))</f>
        <v>0</v>
      </c>
      <c r="J338" s="96"/>
      <c r="K338" s="96"/>
    </row>
    <row r="339" spans="1:11">
      <c r="A339" s="98">
        <f>IF(Values_Entered,A338+1,"")</f>
        <v>322</v>
      </c>
      <c r="B339" s="97">
        <f t="shared" si="40"/>
        <v>51836</v>
      </c>
      <c r="C339" s="90">
        <f t="shared" ref="C339:C377" si="46">IF(Pay_Num&lt;&gt;"",I338,"")</f>
        <v>0</v>
      </c>
      <c r="D339" s="90">
        <f t="shared" si="41"/>
        <v>1887.1233644010874</v>
      </c>
      <c r="E339" s="91">
        <f t="shared" si="42"/>
        <v>0</v>
      </c>
      <c r="F339" s="90">
        <f t="shared" si="43"/>
        <v>0</v>
      </c>
      <c r="G339" s="90">
        <f t="shared" si="44"/>
        <v>0</v>
      </c>
      <c r="H339" s="90">
        <f t="shared" ref="H339:H377" si="47">IF(Pay_Num&lt;&gt;"",Beg_Bal*Interest_Rate/Num_Pmt_Per_Year,"")</f>
        <v>0</v>
      </c>
      <c r="I339" s="90">
        <f t="shared" si="45"/>
        <v>0</v>
      </c>
      <c r="J339" s="96"/>
      <c r="K339" s="96"/>
    </row>
    <row r="340" spans="1:11">
      <c r="A340" s="98">
        <f>IF(Values_Entered,A339+1,"")</f>
        <v>323</v>
      </c>
      <c r="B340" s="97">
        <f t="shared" si="40"/>
        <v>51867</v>
      </c>
      <c r="C340" s="90">
        <f t="shared" si="46"/>
        <v>0</v>
      </c>
      <c r="D340" s="90">
        <f t="shared" si="41"/>
        <v>1887.1233644010874</v>
      </c>
      <c r="E340" s="91">
        <f t="shared" si="42"/>
        <v>0</v>
      </c>
      <c r="F340" s="90">
        <f t="shared" si="43"/>
        <v>0</v>
      </c>
      <c r="G340" s="90">
        <f t="shared" si="44"/>
        <v>0</v>
      </c>
      <c r="H340" s="90">
        <f t="shared" si="47"/>
        <v>0</v>
      </c>
      <c r="I340" s="90">
        <f t="shared" si="45"/>
        <v>0</v>
      </c>
      <c r="J340" s="96"/>
      <c r="K340" s="96"/>
    </row>
    <row r="341" spans="1:11">
      <c r="A341" s="98">
        <f>IF(Values_Entered,A340+1,"")</f>
        <v>324</v>
      </c>
      <c r="B341" s="97">
        <f t="shared" si="40"/>
        <v>51898</v>
      </c>
      <c r="C341" s="90">
        <f t="shared" si="46"/>
        <v>0</v>
      </c>
      <c r="D341" s="90">
        <f t="shared" si="41"/>
        <v>1887.1233644010874</v>
      </c>
      <c r="E341" s="91">
        <f t="shared" si="42"/>
        <v>0</v>
      </c>
      <c r="F341" s="90">
        <f t="shared" si="43"/>
        <v>0</v>
      </c>
      <c r="G341" s="90">
        <f t="shared" si="44"/>
        <v>0</v>
      </c>
      <c r="H341" s="90">
        <f t="shared" si="47"/>
        <v>0</v>
      </c>
      <c r="I341" s="90">
        <f t="shared" si="45"/>
        <v>0</v>
      </c>
      <c r="J341" s="96"/>
      <c r="K341" s="96"/>
    </row>
    <row r="342" spans="1:11">
      <c r="A342" s="98">
        <f>IF(Values_Entered,A341+1,"")</f>
        <v>325</v>
      </c>
      <c r="B342" s="97">
        <f t="shared" si="40"/>
        <v>51926</v>
      </c>
      <c r="C342" s="90">
        <f t="shared" si="46"/>
        <v>0</v>
      </c>
      <c r="D342" s="90">
        <f t="shared" si="41"/>
        <v>1887.1233644010874</v>
      </c>
      <c r="E342" s="91">
        <f t="shared" si="42"/>
        <v>0</v>
      </c>
      <c r="F342" s="90">
        <f t="shared" si="43"/>
        <v>0</v>
      </c>
      <c r="G342" s="90">
        <f t="shared" si="44"/>
        <v>0</v>
      </c>
      <c r="H342" s="90">
        <f t="shared" si="47"/>
        <v>0</v>
      </c>
      <c r="I342" s="90">
        <f t="shared" si="45"/>
        <v>0</v>
      </c>
      <c r="J342" s="96"/>
      <c r="K342" s="96"/>
    </row>
    <row r="343" spans="1:11">
      <c r="A343" s="98">
        <f>IF(Values_Entered,A342+1,"")</f>
        <v>326</v>
      </c>
      <c r="B343" s="97">
        <f t="shared" si="40"/>
        <v>51957</v>
      </c>
      <c r="C343" s="90">
        <f t="shared" si="46"/>
        <v>0</v>
      </c>
      <c r="D343" s="90">
        <f t="shared" si="41"/>
        <v>1887.1233644010874</v>
      </c>
      <c r="E343" s="91">
        <f t="shared" si="42"/>
        <v>0</v>
      </c>
      <c r="F343" s="90">
        <f t="shared" si="43"/>
        <v>0</v>
      </c>
      <c r="G343" s="90">
        <f t="shared" si="44"/>
        <v>0</v>
      </c>
      <c r="H343" s="90">
        <f t="shared" si="47"/>
        <v>0</v>
      </c>
      <c r="I343" s="90">
        <f t="shared" si="45"/>
        <v>0</v>
      </c>
      <c r="J343" s="96"/>
      <c r="K343" s="96"/>
    </row>
    <row r="344" spans="1:11">
      <c r="A344" s="98">
        <f>IF(Values_Entered,A343+1,"")</f>
        <v>327</v>
      </c>
      <c r="B344" s="97">
        <f t="shared" si="40"/>
        <v>51987</v>
      </c>
      <c r="C344" s="90">
        <f t="shared" si="46"/>
        <v>0</v>
      </c>
      <c r="D344" s="90">
        <f t="shared" si="41"/>
        <v>1887.1233644010874</v>
      </c>
      <c r="E344" s="91">
        <f t="shared" si="42"/>
        <v>0</v>
      </c>
      <c r="F344" s="90">
        <f t="shared" si="43"/>
        <v>0</v>
      </c>
      <c r="G344" s="90">
        <f t="shared" si="44"/>
        <v>0</v>
      </c>
      <c r="H344" s="90">
        <f t="shared" si="47"/>
        <v>0</v>
      </c>
      <c r="I344" s="90">
        <f t="shared" si="45"/>
        <v>0</v>
      </c>
      <c r="J344" s="96"/>
      <c r="K344" s="96"/>
    </row>
    <row r="345" spans="1:11">
      <c r="A345" s="98">
        <f>IF(Values_Entered,A344+1,"")</f>
        <v>328</v>
      </c>
      <c r="B345" s="97">
        <f t="shared" si="40"/>
        <v>52018</v>
      </c>
      <c r="C345" s="90">
        <f t="shared" si="46"/>
        <v>0</v>
      </c>
      <c r="D345" s="90">
        <f t="shared" si="41"/>
        <v>1887.1233644010874</v>
      </c>
      <c r="E345" s="91">
        <f t="shared" si="42"/>
        <v>0</v>
      </c>
      <c r="F345" s="90">
        <f t="shared" si="43"/>
        <v>0</v>
      </c>
      <c r="G345" s="90">
        <f t="shared" si="44"/>
        <v>0</v>
      </c>
      <c r="H345" s="90">
        <f t="shared" si="47"/>
        <v>0</v>
      </c>
      <c r="I345" s="90">
        <f t="shared" si="45"/>
        <v>0</v>
      </c>
      <c r="J345" s="96"/>
      <c r="K345" s="96"/>
    </row>
    <row r="346" spans="1:11">
      <c r="A346" s="98">
        <f>IF(Values_Entered,A345+1,"")</f>
        <v>329</v>
      </c>
      <c r="B346" s="97">
        <f t="shared" si="40"/>
        <v>52048</v>
      </c>
      <c r="C346" s="90">
        <f t="shared" si="46"/>
        <v>0</v>
      </c>
      <c r="D346" s="90">
        <f t="shared" si="41"/>
        <v>1887.1233644010874</v>
      </c>
      <c r="E346" s="91">
        <f t="shared" si="42"/>
        <v>0</v>
      </c>
      <c r="F346" s="90">
        <f t="shared" si="43"/>
        <v>0</v>
      </c>
      <c r="G346" s="90">
        <f t="shared" si="44"/>
        <v>0</v>
      </c>
      <c r="H346" s="90">
        <f t="shared" si="47"/>
        <v>0</v>
      </c>
      <c r="I346" s="90">
        <f t="shared" si="45"/>
        <v>0</v>
      </c>
      <c r="J346" s="96"/>
      <c r="K346" s="96"/>
    </row>
    <row r="347" spans="1:11">
      <c r="A347" s="98">
        <f>IF(Values_Entered,A346+1,"")</f>
        <v>330</v>
      </c>
      <c r="B347" s="97">
        <f t="shared" si="40"/>
        <v>52079</v>
      </c>
      <c r="C347" s="90">
        <f t="shared" si="46"/>
        <v>0</v>
      </c>
      <c r="D347" s="90">
        <f t="shared" si="41"/>
        <v>1887.1233644010874</v>
      </c>
      <c r="E347" s="91">
        <f t="shared" si="42"/>
        <v>0</v>
      </c>
      <c r="F347" s="90">
        <f t="shared" si="43"/>
        <v>0</v>
      </c>
      <c r="G347" s="90">
        <f t="shared" si="44"/>
        <v>0</v>
      </c>
      <c r="H347" s="90">
        <f t="shared" si="47"/>
        <v>0</v>
      </c>
      <c r="I347" s="90">
        <f t="shared" si="45"/>
        <v>0</v>
      </c>
      <c r="J347" s="96"/>
      <c r="K347" s="96"/>
    </row>
    <row r="348" spans="1:11">
      <c r="A348" s="98">
        <f>IF(Values_Entered,A347+1,"")</f>
        <v>331</v>
      </c>
      <c r="B348" s="97">
        <f t="shared" si="40"/>
        <v>52110</v>
      </c>
      <c r="C348" s="90">
        <f t="shared" si="46"/>
        <v>0</v>
      </c>
      <c r="D348" s="90">
        <f t="shared" si="41"/>
        <v>1887.1233644010874</v>
      </c>
      <c r="E348" s="91">
        <f t="shared" si="42"/>
        <v>0</v>
      </c>
      <c r="F348" s="90">
        <f t="shared" si="43"/>
        <v>0</v>
      </c>
      <c r="G348" s="90">
        <f t="shared" si="44"/>
        <v>0</v>
      </c>
      <c r="H348" s="90">
        <f t="shared" si="47"/>
        <v>0</v>
      </c>
      <c r="I348" s="90">
        <f t="shared" si="45"/>
        <v>0</v>
      </c>
      <c r="J348" s="96"/>
      <c r="K348" s="96"/>
    </row>
    <row r="349" spans="1:11">
      <c r="A349" s="98">
        <f>IF(Values_Entered,A348+1,"")</f>
        <v>332</v>
      </c>
      <c r="B349" s="97">
        <f t="shared" si="40"/>
        <v>52140</v>
      </c>
      <c r="C349" s="90">
        <f t="shared" si="46"/>
        <v>0</v>
      </c>
      <c r="D349" s="90">
        <f t="shared" si="41"/>
        <v>1887.1233644010874</v>
      </c>
      <c r="E349" s="91">
        <f t="shared" si="42"/>
        <v>0</v>
      </c>
      <c r="F349" s="90">
        <f t="shared" si="43"/>
        <v>0</v>
      </c>
      <c r="G349" s="90">
        <f t="shared" si="44"/>
        <v>0</v>
      </c>
      <c r="H349" s="90">
        <f t="shared" si="47"/>
        <v>0</v>
      </c>
      <c r="I349" s="90">
        <f t="shared" si="45"/>
        <v>0</v>
      </c>
      <c r="J349" s="96"/>
      <c r="K349" s="96"/>
    </row>
    <row r="350" spans="1:11">
      <c r="A350" s="98">
        <f>IF(Values_Entered,A349+1,"")</f>
        <v>333</v>
      </c>
      <c r="B350" s="97">
        <f t="shared" si="40"/>
        <v>52171</v>
      </c>
      <c r="C350" s="90">
        <f t="shared" si="46"/>
        <v>0</v>
      </c>
      <c r="D350" s="90">
        <f t="shared" si="41"/>
        <v>1887.1233644010874</v>
      </c>
      <c r="E350" s="91">
        <f t="shared" si="42"/>
        <v>0</v>
      </c>
      <c r="F350" s="90">
        <f t="shared" si="43"/>
        <v>0</v>
      </c>
      <c r="G350" s="90">
        <f t="shared" si="44"/>
        <v>0</v>
      </c>
      <c r="H350" s="90">
        <f t="shared" si="47"/>
        <v>0</v>
      </c>
      <c r="I350" s="90">
        <f t="shared" si="45"/>
        <v>0</v>
      </c>
      <c r="J350" s="96"/>
      <c r="K350" s="96"/>
    </row>
    <row r="351" spans="1:11">
      <c r="A351" s="98">
        <f>IF(Values_Entered,A350+1,"")</f>
        <v>334</v>
      </c>
      <c r="B351" s="97">
        <f t="shared" si="40"/>
        <v>52201</v>
      </c>
      <c r="C351" s="90">
        <f t="shared" si="46"/>
        <v>0</v>
      </c>
      <c r="D351" s="90">
        <f t="shared" si="41"/>
        <v>1887.1233644010874</v>
      </c>
      <c r="E351" s="91">
        <f t="shared" si="42"/>
        <v>0</v>
      </c>
      <c r="F351" s="90">
        <f t="shared" si="43"/>
        <v>0</v>
      </c>
      <c r="G351" s="90">
        <f t="shared" si="44"/>
        <v>0</v>
      </c>
      <c r="H351" s="90">
        <f t="shared" si="47"/>
        <v>0</v>
      </c>
      <c r="I351" s="90">
        <f t="shared" si="45"/>
        <v>0</v>
      </c>
      <c r="J351" s="96"/>
      <c r="K351" s="96"/>
    </row>
    <row r="352" spans="1:11">
      <c r="A352" s="98">
        <f>IF(Values_Entered,A351+1,"")</f>
        <v>335</v>
      </c>
      <c r="B352" s="97">
        <f t="shared" si="40"/>
        <v>52232</v>
      </c>
      <c r="C352" s="90">
        <f t="shared" si="46"/>
        <v>0</v>
      </c>
      <c r="D352" s="90">
        <f t="shared" si="41"/>
        <v>1887.1233644010874</v>
      </c>
      <c r="E352" s="91">
        <f t="shared" si="42"/>
        <v>0</v>
      </c>
      <c r="F352" s="90">
        <f t="shared" si="43"/>
        <v>0</v>
      </c>
      <c r="G352" s="90">
        <f t="shared" si="44"/>
        <v>0</v>
      </c>
      <c r="H352" s="90">
        <f t="shared" si="47"/>
        <v>0</v>
      </c>
      <c r="I352" s="90">
        <f t="shared" si="45"/>
        <v>0</v>
      </c>
      <c r="J352" s="96"/>
      <c r="K352" s="96"/>
    </row>
    <row r="353" spans="1:11">
      <c r="A353" s="98">
        <f>IF(Values_Entered,A352+1,"")</f>
        <v>336</v>
      </c>
      <c r="B353" s="97">
        <f t="shared" si="40"/>
        <v>52263</v>
      </c>
      <c r="C353" s="90">
        <f t="shared" si="46"/>
        <v>0</v>
      </c>
      <c r="D353" s="90">
        <f t="shared" si="41"/>
        <v>1887.1233644010874</v>
      </c>
      <c r="E353" s="91">
        <f t="shared" si="42"/>
        <v>0</v>
      </c>
      <c r="F353" s="90">
        <f t="shared" si="43"/>
        <v>0</v>
      </c>
      <c r="G353" s="90">
        <f t="shared" si="44"/>
        <v>0</v>
      </c>
      <c r="H353" s="90">
        <f t="shared" si="47"/>
        <v>0</v>
      </c>
      <c r="I353" s="90">
        <f t="shared" si="45"/>
        <v>0</v>
      </c>
      <c r="J353" s="96"/>
      <c r="K353" s="96"/>
    </row>
    <row r="354" spans="1:11">
      <c r="A354" s="98">
        <f>IF(Values_Entered,A353+1,"")</f>
        <v>337</v>
      </c>
      <c r="B354" s="97">
        <f t="shared" si="40"/>
        <v>52291</v>
      </c>
      <c r="C354" s="90">
        <f t="shared" si="46"/>
        <v>0</v>
      </c>
      <c r="D354" s="90">
        <f t="shared" si="41"/>
        <v>1887.1233644010874</v>
      </c>
      <c r="E354" s="91">
        <f t="shared" si="42"/>
        <v>0</v>
      </c>
      <c r="F354" s="90">
        <f t="shared" si="43"/>
        <v>0</v>
      </c>
      <c r="G354" s="90">
        <f t="shared" si="44"/>
        <v>0</v>
      </c>
      <c r="H354" s="90">
        <f t="shared" si="47"/>
        <v>0</v>
      </c>
      <c r="I354" s="90">
        <f t="shared" si="45"/>
        <v>0</v>
      </c>
      <c r="J354" s="96"/>
      <c r="K354" s="96"/>
    </row>
    <row r="355" spans="1:11">
      <c r="A355" s="98">
        <f>IF(Values_Entered,A354+1,"")</f>
        <v>338</v>
      </c>
      <c r="B355" s="97">
        <f t="shared" si="40"/>
        <v>52322</v>
      </c>
      <c r="C355" s="90">
        <f t="shared" si="46"/>
        <v>0</v>
      </c>
      <c r="D355" s="90">
        <f t="shared" si="41"/>
        <v>1887.1233644010874</v>
      </c>
      <c r="E355" s="91">
        <f t="shared" si="42"/>
        <v>0</v>
      </c>
      <c r="F355" s="90">
        <f t="shared" si="43"/>
        <v>0</v>
      </c>
      <c r="G355" s="90">
        <f t="shared" si="44"/>
        <v>0</v>
      </c>
      <c r="H355" s="90">
        <f t="shared" si="47"/>
        <v>0</v>
      </c>
      <c r="I355" s="90">
        <f t="shared" si="45"/>
        <v>0</v>
      </c>
      <c r="J355" s="96"/>
      <c r="K355" s="96"/>
    </row>
    <row r="356" spans="1:11">
      <c r="A356" s="98">
        <f>IF(Values_Entered,A355+1,"")</f>
        <v>339</v>
      </c>
      <c r="B356" s="97">
        <f t="shared" si="40"/>
        <v>52352</v>
      </c>
      <c r="C356" s="90">
        <f t="shared" si="46"/>
        <v>0</v>
      </c>
      <c r="D356" s="90">
        <f t="shared" si="41"/>
        <v>1887.1233644010874</v>
      </c>
      <c r="E356" s="91">
        <f t="shared" si="42"/>
        <v>0</v>
      </c>
      <c r="F356" s="90">
        <f t="shared" si="43"/>
        <v>0</v>
      </c>
      <c r="G356" s="90">
        <f t="shared" si="44"/>
        <v>0</v>
      </c>
      <c r="H356" s="90">
        <f t="shared" si="47"/>
        <v>0</v>
      </c>
      <c r="I356" s="90">
        <f t="shared" si="45"/>
        <v>0</v>
      </c>
      <c r="J356" s="96"/>
      <c r="K356" s="96"/>
    </row>
    <row r="357" spans="1:11">
      <c r="A357" s="98">
        <f>IF(Values_Entered,A356+1,"")</f>
        <v>340</v>
      </c>
      <c r="B357" s="97">
        <f t="shared" si="40"/>
        <v>52383</v>
      </c>
      <c r="C357" s="90">
        <f t="shared" si="46"/>
        <v>0</v>
      </c>
      <c r="D357" s="90">
        <f t="shared" si="41"/>
        <v>1887.1233644010874</v>
      </c>
      <c r="E357" s="91">
        <f t="shared" si="42"/>
        <v>0</v>
      </c>
      <c r="F357" s="90">
        <f t="shared" si="43"/>
        <v>0</v>
      </c>
      <c r="G357" s="90">
        <f t="shared" si="44"/>
        <v>0</v>
      </c>
      <c r="H357" s="90">
        <f t="shared" si="47"/>
        <v>0</v>
      </c>
      <c r="I357" s="90">
        <f t="shared" si="45"/>
        <v>0</v>
      </c>
      <c r="J357" s="96"/>
      <c r="K357" s="96"/>
    </row>
    <row r="358" spans="1:11">
      <c r="A358" s="98">
        <f>IF(Values_Entered,A357+1,"")</f>
        <v>341</v>
      </c>
      <c r="B358" s="97">
        <f t="shared" si="40"/>
        <v>52413</v>
      </c>
      <c r="C358" s="90">
        <f t="shared" si="46"/>
        <v>0</v>
      </c>
      <c r="D358" s="90">
        <f t="shared" si="41"/>
        <v>1887.1233644010874</v>
      </c>
      <c r="E358" s="91">
        <f t="shared" si="42"/>
        <v>0</v>
      </c>
      <c r="F358" s="90">
        <f t="shared" si="43"/>
        <v>0</v>
      </c>
      <c r="G358" s="90">
        <f t="shared" si="44"/>
        <v>0</v>
      </c>
      <c r="H358" s="90">
        <f t="shared" si="47"/>
        <v>0</v>
      </c>
      <c r="I358" s="90">
        <f t="shared" si="45"/>
        <v>0</v>
      </c>
      <c r="J358" s="96"/>
      <c r="K358" s="96"/>
    </row>
    <row r="359" spans="1:11">
      <c r="A359" s="98">
        <f>IF(Values_Entered,A358+1,"")</f>
        <v>342</v>
      </c>
      <c r="B359" s="97">
        <f t="shared" si="40"/>
        <v>52444</v>
      </c>
      <c r="C359" s="90">
        <f t="shared" si="46"/>
        <v>0</v>
      </c>
      <c r="D359" s="90">
        <f t="shared" si="41"/>
        <v>1887.1233644010874</v>
      </c>
      <c r="E359" s="91">
        <f t="shared" si="42"/>
        <v>0</v>
      </c>
      <c r="F359" s="90">
        <f t="shared" si="43"/>
        <v>0</v>
      </c>
      <c r="G359" s="90">
        <f t="shared" si="44"/>
        <v>0</v>
      </c>
      <c r="H359" s="90">
        <f t="shared" si="47"/>
        <v>0</v>
      </c>
      <c r="I359" s="90">
        <f t="shared" si="45"/>
        <v>0</v>
      </c>
      <c r="J359" s="96"/>
      <c r="K359" s="96"/>
    </row>
    <row r="360" spans="1:11">
      <c r="A360" s="98">
        <f>IF(Values_Entered,A359+1,"")</f>
        <v>343</v>
      </c>
      <c r="B360" s="97">
        <f t="shared" si="40"/>
        <v>52475</v>
      </c>
      <c r="C360" s="90">
        <f t="shared" si="46"/>
        <v>0</v>
      </c>
      <c r="D360" s="90">
        <f t="shared" si="41"/>
        <v>1887.1233644010874</v>
      </c>
      <c r="E360" s="91">
        <f t="shared" si="42"/>
        <v>0</v>
      </c>
      <c r="F360" s="90">
        <f t="shared" si="43"/>
        <v>0</v>
      </c>
      <c r="G360" s="90">
        <f t="shared" si="44"/>
        <v>0</v>
      </c>
      <c r="H360" s="90">
        <f t="shared" si="47"/>
        <v>0</v>
      </c>
      <c r="I360" s="90">
        <f t="shared" si="45"/>
        <v>0</v>
      </c>
      <c r="J360" s="96"/>
      <c r="K360" s="96"/>
    </row>
    <row r="361" spans="1:11">
      <c r="A361" s="98">
        <f>IF(Values_Entered,A360+1,"")</f>
        <v>344</v>
      </c>
      <c r="B361" s="97">
        <f t="shared" si="40"/>
        <v>52505</v>
      </c>
      <c r="C361" s="90">
        <f t="shared" si="46"/>
        <v>0</v>
      </c>
      <c r="D361" s="90">
        <f t="shared" si="41"/>
        <v>1887.1233644010874</v>
      </c>
      <c r="E361" s="91">
        <f t="shared" si="42"/>
        <v>0</v>
      </c>
      <c r="F361" s="90">
        <f t="shared" si="43"/>
        <v>0</v>
      </c>
      <c r="G361" s="90">
        <f t="shared" si="44"/>
        <v>0</v>
      </c>
      <c r="H361" s="90">
        <f t="shared" si="47"/>
        <v>0</v>
      </c>
      <c r="I361" s="90">
        <f t="shared" si="45"/>
        <v>0</v>
      </c>
      <c r="J361" s="96"/>
      <c r="K361" s="96"/>
    </row>
    <row r="362" spans="1:11">
      <c r="A362" s="98">
        <f>IF(Values_Entered,A361+1,"")</f>
        <v>345</v>
      </c>
      <c r="B362" s="97">
        <f t="shared" si="40"/>
        <v>52536</v>
      </c>
      <c r="C362" s="90">
        <f t="shared" si="46"/>
        <v>0</v>
      </c>
      <c r="D362" s="90">
        <f t="shared" si="41"/>
        <v>1887.1233644010874</v>
      </c>
      <c r="E362" s="91">
        <f t="shared" si="42"/>
        <v>0</v>
      </c>
      <c r="F362" s="90">
        <f t="shared" si="43"/>
        <v>0</v>
      </c>
      <c r="G362" s="90">
        <f t="shared" si="44"/>
        <v>0</v>
      </c>
      <c r="H362" s="90">
        <f t="shared" si="47"/>
        <v>0</v>
      </c>
      <c r="I362" s="90">
        <f t="shared" si="45"/>
        <v>0</v>
      </c>
      <c r="J362" s="96"/>
      <c r="K362" s="96"/>
    </row>
    <row r="363" spans="1:11">
      <c r="A363" s="98">
        <f>IF(Values_Entered,A362+1,"")</f>
        <v>346</v>
      </c>
      <c r="B363" s="97">
        <f t="shared" si="40"/>
        <v>52566</v>
      </c>
      <c r="C363" s="90">
        <f t="shared" si="46"/>
        <v>0</v>
      </c>
      <c r="D363" s="90">
        <f t="shared" si="41"/>
        <v>1887.1233644010874</v>
      </c>
      <c r="E363" s="91">
        <f t="shared" si="42"/>
        <v>0</v>
      </c>
      <c r="F363" s="90">
        <f t="shared" si="43"/>
        <v>0</v>
      </c>
      <c r="G363" s="90">
        <f t="shared" si="44"/>
        <v>0</v>
      </c>
      <c r="H363" s="90">
        <f t="shared" si="47"/>
        <v>0</v>
      </c>
      <c r="I363" s="90">
        <f t="shared" si="45"/>
        <v>0</v>
      </c>
      <c r="J363" s="96"/>
      <c r="K363" s="96"/>
    </row>
    <row r="364" spans="1:11">
      <c r="A364" s="98">
        <f>IF(Values_Entered,A363+1,"")</f>
        <v>347</v>
      </c>
      <c r="B364" s="97">
        <f t="shared" si="40"/>
        <v>52597</v>
      </c>
      <c r="C364" s="90">
        <f t="shared" si="46"/>
        <v>0</v>
      </c>
      <c r="D364" s="90">
        <f t="shared" si="41"/>
        <v>1887.1233644010874</v>
      </c>
      <c r="E364" s="91">
        <f t="shared" si="42"/>
        <v>0</v>
      </c>
      <c r="F364" s="90">
        <f t="shared" si="43"/>
        <v>0</v>
      </c>
      <c r="G364" s="90">
        <f t="shared" si="44"/>
        <v>0</v>
      </c>
      <c r="H364" s="90">
        <f t="shared" si="47"/>
        <v>0</v>
      </c>
      <c r="I364" s="90">
        <f t="shared" si="45"/>
        <v>0</v>
      </c>
      <c r="J364" s="96"/>
      <c r="K364" s="96"/>
    </row>
    <row r="365" spans="1:11">
      <c r="A365" s="98">
        <f>IF(Values_Entered,A364+1,"")</f>
        <v>348</v>
      </c>
      <c r="B365" s="97">
        <f t="shared" si="40"/>
        <v>52628</v>
      </c>
      <c r="C365" s="90">
        <f t="shared" si="46"/>
        <v>0</v>
      </c>
      <c r="D365" s="90">
        <f t="shared" si="41"/>
        <v>1887.1233644010874</v>
      </c>
      <c r="E365" s="91">
        <f t="shared" si="42"/>
        <v>0</v>
      </c>
      <c r="F365" s="90">
        <f t="shared" si="43"/>
        <v>0</v>
      </c>
      <c r="G365" s="90">
        <f t="shared" si="44"/>
        <v>0</v>
      </c>
      <c r="H365" s="90">
        <f t="shared" si="47"/>
        <v>0</v>
      </c>
      <c r="I365" s="90">
        <f t="shared" si="45"/>
        <v>0</v>
      </c>
      <c r="J365" s="96"/>
      <c r="K365" s="96"/>
    </row>
    <row r="366" spans="1:11">
      <c r="A366" s="98">
        <f>IF(Values_Entered,A365+1,"")</f>
        <v>349</v>
      </c>
      <c r="B366" s="97">
        <f t="shared" si="40"/>
        <v>52657</v>
      </c>
      <c r="C366" s="90">
        <f t="shared" si="46"/>
        <v>0</v>
      </c>
      <c r="D366" s="90">
        <f t="shared" si="41"/>
        <v>1887.1233644010874</v>
      </c>
      <c r="E366" s="91">
        <f t="shared" si="42"/>
        <v>0</v>
      </c>
      <c r="F366" s="90">
        <f t="shared" si="43"/>
        <v>0</v>
      </c>
      <c r="G366" s="90">
        <f t="shared" si="44"/>
        <v>0</v>
      </c>
      <c r="H366" s="90">
        <f t="shared" si="47"/>
        <v>0</v>
      </c>
      <c r="I366" s="90">
        <f t="shared" si="45"/>
        <v>0</v>
      </c>
      <c r="J366" s="96"/>
      <c r="K366" s="96"/>
    </row>
    <row r="367" spans="1:11">
      <c r="A367" s="98">
        <f>IF(Values_Entered,A366+1,"")</f>
        <v>350</v>
      </c>
      <c r="B367" s="97">
        <f t="shared" si="40"/>
        <v>52688</v>
      </c>
      <c r="C367" s="90">
        <f t="shared" si="46"/>
        <v>0</v>
      </c>
      <c r="D367" s="90">
        <f t="shared" si="41"/>
        <v>1887.1233644010874</v>
      </c>
      <c r="E367" s="91">
        <f t="shared" si="42"/>
        <v>0</v>
      </c>
      <c r="F367" s="90">
        <f t="shared" si="43"/>
        <v>0</v>
      </c>
      <c r="G367" s="90">
        <f t="shared" si="44"/>
        <v>0</v>
      </c>
      <c r="H367" s="90">
        <f t="shared" si="47"/>
        <v>0</v>
      </c>
      <c r="I367" s="90">
        <f t="shared" si="45"/>
        <v>0</v>
      </c>
      <c r="J367" s="96"/>
      <c r="K367" s="96"/>
    </row>
    <row r="368" spans="1:11">
      <c r="A368" s="98">
        <f>IF(Values_Entered,A367+1,"")</f>
        <v>351</v>
      </c>
      <c r="B368" s="97">
        <f t="shared" si="40"/>
        <v>52718</v>
      </c>
      <c r="C368" s="90">
        <f t="shared" si="46"/>
        <v>0</v>
      </c>
      <c r="D368" s="90">
        <f t="shared" si="41"/>
        <v>1887.1233644010874</v>
      </c>
      <c r="E368" s="91">
        <f t="shared" si="42"/>
        <v>0</v>
      </c>
      <c r="F368" s="90">
        <f t="shared" si="43"/>
        <v>0</v>
      </c>
      <c r="G368" s="90">
        <f t="shared" si="44"/>
        <v>0</v>
      </c>
      <c r="H368" s="90">
        <f t="shared" si="47"/>
        <v>0</v>
      </c>
      <c r="I368" s="90">
        <f t="shared" si="45"/>
        <v>0</v>
      </c>
      <c r="J368" s="96"/>
      <c r="K368" s="96"/>
    </row>
    <row r="369" spans="1:11">
      <c r="A369" s="98">
        <f>IF(Values_Entered,A368+1,"")</f>
        <v>352</v>
      </c>
      <c r="B369" s="97">
        <f t="shared" si="40"/>
        <v>52749</v>
      </c>
      <c r="C369" s="90">
        <f t="shared" si="46"/>
        <v>0</v>
      </c>
      <c r="D369" s="90">
        <f t="shared" si="41"/>
        <v>1887.1233644010874</v>
      </c>
      <c r="E369" s="91">
        <f t="shared" si="42"/>
        <v>0</v>
      </c>
      <c r="F369" s="90">
        <f t="shared" si="43"/>
        <v>0</v>
      </c>
      <c r="G369" s="90">
        <f t="shared" si="44"/>
        <v>0</v>
      </c>
      <c r="H369" s="90">
        <f t="shared" si="47"/>
        <v>0</v>
      </c>
      <c r="I369" s="90">
        <f t="shared" si="45"/>
        <v>0</v>
      </c>
      <c r="J369" s="96"/>
      <c r="K369" s="96"/>
    </row>
    <row r="370" spans="1:11">
      <c r="A370" s="98">
        <f>IF(Values_Entered,A369+1,"")</f>
        <v>353</v>
      </c>
      <c r="B370" s="97">
        <f t="shared" si="40"/>
        <v>52779</v>
      </c>
      <c r="C370" s="90">
        <f t="shared" si="46"/>
        <v>0</v>
      </c>
      <c r="D370" s="90">
        <f t="shared" si="41"/>
        <v>1887.1233644010874</v>
      </c>
      <c r="E370" s="91">
        <f t="shared" si="42"/>
        <v>0</v>
      </c>
      <c r="F370" s="90">
        <f t="shared" si="43"/>
        <v>0</v>
      </c>
      <c r="G370" s="90">
        <f t="shared" si="44"/>
        <v>0</v>
      </c>
      <c r="H370" s="90">
        <f t="shared" si="47"/>
        <v>0</v>
      </c>
      <c r="I370" s="90">
        <f t="shared" si="45"/>
        <v>0</v>
      </c>
      <c r="J370" s="96"/>
      <c r="K370" s="96"/>
    </row>
    <row r="371" spans="1:11">
      <c r="A371" s="98">
        <f>IF(Values_Entered,A370+1,"")</f>
        <v>354</v>
      </c>
      <c r="B371" s="97">
        <f t="shared" si="40"/>
        <v>52810</v>
      </c>
      <c r="C371" s="90">
        <f t="shared" si="46"/>
        <v>0</v>
      </c>
      <c r="D371" s="90">
        <f t="shared" si="41"/>
        <v>1887.1233644010874</v>
      </c>
      <c r="E371" s="91">
        <f t="shared" si="42"/>
        <v>0</v>
      </c>
      <c r="F371" s="90">
        <f t="shared" si="43"/>
        <v>0</v>
      </c>
      <c r="G371" s="90">
        <f t="shared" si="44"/>
        <v>0</v>
      </c>
      <c r="H371" s="90">
        <f t="shared" si="47"/>
        <v>0</v>
      </c>
      <c r="I371" s="90">
        <f t="shared" si="45"/>
        <v>0</v>
      </c>
      <c r="J371" s="96"/>
      <c r="K371" s="96"/>
    </row>
    <row r="372" spans="1:11">
      <c r="A372" s="98">
        <f>IF(Values_Entered,A371+1,"")</f>
        <v>355</v>
      </c>
      <c r="B372" s="97">
        <f t="shared" si="40"/>
        <v>52841</v>
      </c>
      <c r="C372" s="90">
        <f t="shared" si="46"/>
        <v>0</v>
      </c>
      <c r="D372" s="90">
        <f t="shared" si="41"/>
        <v>1887.1233644010874</v>
      </c>
      <c r="E372" s="91">
        <f t="shared" si="42"/>
        <v>0</v>
      </c>
      <c r="F372" s="90">
        <f t="shared" si="43"/>
        <v>0</v>
      </c>
      <c r="G372" s="90">
        <f t="shared" si="44"/>
        <v>0</v>
      </c>
      <c r="H372" s="90">
        <f t="shared" si="47"/>
        <v>0</v>
      </c>
      <c r="I372" s="90">
        <f t="shared" si="45"/>
        <v>0</v>
      </c>
      <c r="J372" s="96"/>
      <c r="K372" s="96"/>
    </row>
    <row r="373" spans="1:11">
      <c r="A373" s="98">
        <f>IF(Values_Entered,A372+1,"")</f>
        <v>356</v>
      </c>
      <c r="B373" s="97">
        <f t="shared" si="40"/>
        <v>52871</v>
      </c>
      <c r="C373" s="90">
        <f t="shared" si="46"/>
        <v>0</v>
      </c>
      <c r="D373" s="90">
        <f t="shared" si="41"/>
        <v>1887.1233644010874</v>
      </c>
      <c r="E373" s="91">
        <f t="shared" si="42"/>
        <v>0</v>
      </c>
      <c r="F373" s="90">
        <f t="shared" si="43"/>
        <v>0</v>
      </c>
      <c r="G373" s="90">
        <f t="shared" si="44"/>
        <v>0</v>
      </c>
      <c r="H373" s="90">
        <f t="shared" si="47"/>
        <v>0</v>
      </c>
      <c r="I373" s="90">
        <f t="shared" si="45"/>
        <v>0</v>
      </c>
      <c r="J373" s="96"/>
      <c r="K373" s="96"/>
    </row>
    <row r="374" spans="1:11">
      <c r="A374" s="98">
        <f>IF(Values_Entered,A373+1,"")</f>
        <v>357</v>
      </c>
      <c r="B374" s="97">
        <f t="shared" si="40"/>
        <v>52902</v>
      </c>
      <c r="C374" s="90">
        <f t="shared" si="46"/>
        <v>0</v>
      </c>
      <c r="D374" s="90">
        <f t="shared" si="41"/>
        <v>1887.1233644010874</v>
      </c>
      <c r="E374" s="91">
        <f t="shared" si="42"/>
        <v>0</v>
      </c>
      <c r="F374" s="90">
        <f t="shared" si="43"/>
        <v>0</v>
      </c>
      <c r="G374" s="90">
        <f t="shared" si="44"/>
        <v>0</v>
      </c>
      <c r="H374" s="90">
        <f t="shared" si="47"/>
        <v>0</v>
      </c>
      <c r="I374" s="90">
        <f t="shared" si="45"/>
        <v>0</v>
      </c>
      <c r="J374" s="96"/>
      <c r="K374" s="96"/>
    </row>
    <row r="375" spans="1:11">
      <c r="A375" s="98">
        <f>IF(Values_Entered,A374+1,"")</f>
        <v>358</v>
      </c>
      <c r="B375" s="97">
        <f t="shared" si="40"/>
        <v>52932</v>
      </c>
      <c r="C375" s="90">
        <f t="shared" si="46"/>
        <v>0</v>
      </c>
      <c r="D375" s="90">
        <f t="shared" si="41"/>
        <v>1887.1233644010874</v>
      </c>
      <c r="E375" s="91">
        <f t="shared" si="42"/>
        <v>0</v>
      </c>
      <c r="F375" s="90">
        <f t="shared" si="43"/>
        <v>0</v>
      </c>
      <c r="G375" s="90">
        <f t="shared" si="44"/>
        <v>0</v>
      </c>
      <c r="H375" s="90">
        <f t="shared" si="47"/>
        <v>0</v>
      </c>
      <c r="I375" s="90">
        <f t="shared" si="45"/>
        <v>0</v>
      </c>
      <c r="J375" s="96"/>
      <c r="K375" s="96"/>
    </row>
    <row r="376" spans="1:11">
      <c r="A376" s="98">
        <f>IF(Values_Entered,A375+1,"")</f>
        <v>359</v>
      </c>
      <c r="B376" s="97">
        <f t="shared" si="40"/>
        <v>52963</v>
      </c>
      <c r="C376" s="90">
        <f t="shared" si="46"/>
        <v>0</v>
      </c>
      <c r="D376" s="90">
        <f t="shared" si="41"/>
        <v>1887.1233644010874</v>
      </c>
      <c r="E376" s="91">
        <f t="shared" si="42"/>
        <v>0</v>
      </c>
      <c r="F376" s="90">
        <f t="shared" si="43"/>
        <v>0</v>
      </c>
      <c r="G376" s="90">
        <f t="shared" si="44"/>
        <v>0</v>
      </c>
      <c r="H376" s="90">
        <f t="shared" si="47"/>
        <v>0</v>
      </c>
      <c r="I376" s="90">
        <f t="shared" si="45"/>
        <v>0</v>
      </c>
      <c r="J376" s="96"/>
      <c r="K376" s="96"/>
    </row>
    <row r="377" spans="1:11">
      <c r="A377" s="98">
        <f>IF(Values_Entered,A376+1,"")</f>
        <v>360</v>
      </c>
      <c r="B377" s="97">
        <f t="shared" si="40"/>
        <v>52994</v>
      </c>
      <c r="C377" s="90">
        <f t="shared" si="46"/>
        <v>0</v>
      </c>
      <c r="D377" s="90">
        <f t="shared" si="41"/>
        <v>1887.1233644010874</v>
      </c>
      <c r="E377" s="91">
        <f t="shared" si="42"/>
        <v>0</v>
      </c>
      <c r="F377" s="90">
        <f t="shared" si="43"/>
        <v>0</v>
      </c>
      <c r="G377" s="90">
        <f t="shared" si="44"/>
        <v>0</v>
      </c>
      <c r="H377" s="90">
        <f t="shared" si="47"/>
        <v>0</v>
      </c>
      <c r="I377" s="90">
        <f t="shared" si="45"/>
        <v>0</v>
      </c>
      <c r="J377" s="96"/>
      <c r="K377" s="96"/>
    </row>
    <row r="378" spans="1:11">
      <c r="A378" s="95"/>
      <c r="B378" s="95"/>
      <c r="C378" s="95"/>
      <c r="D378" s="95"/>
      <c r="E378" s="95"/>
      <c r="F378" s="95"/>
      <c r="G378" s="95"/>
      <c r="H378" s="95"/>
      <c r="I378" s="95"/>
      <c r="J378" s="94"/>
    </row>
    <row r="379" spans="1:11">
      <c r="J379" s="94"/>
    </row>
    <row r="380" spans="1:11">
      <c r="J380" s="94"/>
    </row>
    <row r="381" spans="1:11">
      <c r="J381" s="94"/>
    </row>
    <row r="382" spans="1:11">
      <c r="J382" s="94"/>
    </row>
    <row r="383" spans="1:11">
      <c r="J383" s="94"/>
    </row>
    <row r="384" spans="1:11">
      <c r="J384" s="94"/>
    </row>
    <row r="385" spans="10:10" s="92" customFormat="1">
      <c r="J385" s="94"/>
    </row>
    <row r="386" spans="10:10" s="92" customFormat="1">
      <c r="J386" s="94"/>
    </row>
    <row r="387" spans="10:10" s="92" customFormat="1">
      <c r="J387" s="94"/>
    </row>
    <row r="388" spans="10:10" s="92" customFormat="1">
      <c r="J388" s="94"/>
    </row>
    <row r="389" spans="10:10" s="92" customFormat="1">
      <c r="J389" s="94"/>
    </row>
    <row r="390" spans="10:10" s="92" customFormat="1">
      <c r="J390" s="94"/>
    </row>
    <row r="391" spans="10:10" s="92" customFormat="1">
      <c r="J391" s="94"/>
    </row>
    <row r="392" spans="10:10" s="92" customFormat="1">
      <c r="J392" s="94"/>
    </row>
    <row r="393" spans="10:10" s="92" customFormat="1">
      <c r="J393" s="94"/>
    </row>
    <row r="394" spans="10:10" s="92" customFormat="1">
      <c r="J394" s="94"/>
    </row>
    <row r="395" spans="10:10" s="92" customFormat="1">
      <c r="J395" s="94"/>
    </row>
    <row r="396" spans="10:10" s="92" customFormat="1">
      <c r="J396" s="94"/>
    </row>
    <row r="397" spans="10:10" s="92" customFormat="1">
      <c r="J397" s="94"/>
    </row>
    <row r="398" spans="10:10" s="92" customFormat="1">
      <c r="J398" s="94"/>
    </row>
    <row r="399" spans="10:10" s="92" customFormat="1">
      <c r="J399" s="94"/>
    </row>
    <row r="400" spans="10:10" s="92" customFormat="1">
      <c r="J400" s="94"/>
    </row>
    <row r="401" spans="10:10" s="92" customFormat="1">
      <c r="J401" s="94"/>
    </row>
    <row r="402" spans="10:10" s="92" customFormat="1">
      <c r="J402" s="94"/>
    </row>
  </sheetData>
  <sheetProtection selectLockedCells="1"/>
  <mergeCells count="3">
    <mergeCell ref="C13:D13"/>
    <mergeCell ref="B5:D5"/>
    <mergeCell ref="F5:H5"/>
  </mergeCells>
  <conditionalFormatting sqref="A18:D377">
    <cfRule type="expression" dxfId="7" priority="6" stopIfTrue="1">
      <formula>IF(ROW(A18)&gt;Last_Row,TRUE, FALSE)</formula>
    </cfRule>
    <cfRule type="expression" dxfId="6" priority="7" stopIfTrue="1">
      <formula>IF(ROW(A18)=Last_Row,TRUE, FALSE)</formula>
    </cfRule>
    <cfRule type="expression" dxfId="5" priority="8" stopIfTrue="1">
      <formula>IF(ROW(A18)&lt;Last_Row,TRUE, FALSE)</formula>
    </cfRule>
  </conditionalFormatting>
  <conditionalFormatting sqref="F18:I377">
    <cfRule type="expression" dxfId="4" priority="3" stopIfTrue="1">
      <formula>IF(ROW(F18)&gt;Last_Row,TRUE, FALSE)</formula>
    </cfRule>
    <cfRule type="expression" dxfId="3" priority="4" stopIfTrue="1">
      <formula>IF(ROW(F18)=Last_Row,TRUE, FALSE)</formula>
    </cfRule>
    <cfRule type="expression" dxfId="2" priority="5" stopIfTrue="1">
      <formula>IF(ROW(F18)&lt;=Last_Row,TRUE, FALSE)</formula>
    </cfRule>
  </conditionalFormatting>
  <conditionalFormatting sqref="E18:E377">
    <cfRule type="expression" dxfId="1" priority="1" stopIfTrue="1">
      <formula>IF(ROW(E18)&gt;Last_Row,TRUE, FALSE)</formula>
    </cfRule>
    <cfRule type="expression" dxfId="0" priority="2" stopIfTrue="1">
      <formula>IF(ROW(E18)=Last_Row,TRUE, FALSE)</formula>
    </cfRule>
  </conditionalFormatting>
  <dataValidations count="3">
    <dataValidation allowBlank="1" showInputMessage="1" showErrorMessage="1" promptTitle="Extra Payments" prompt="Enter an amount here if you want to make additional principal payments every pay period._x000a__x000a_For occasional extra payments, enter the extra principal amounts directly in the 'Extra Payment' column below." sqref="D11"/>
    <dataValidation type="date" operator="greaterThanOrEqual" allowBlank="1" showInputMessage="1" showErrorMessage="1" errorTitle="Date" error="Please enter a valid date greater than or equal to January 1, 1900." sqref="D9:D10">
      <formula1>1</formula1>
    </dataValidation>
    <dataValidation type="whole" allowBlank="1" showInputMessage="1" showErrorMessage="1" errorTitle="Years" error="Please enter a whole number of years from 1 to 30." sqref="D8">
      <formula1>1</formula1>
      <formula2>30</formula2>
    </dataValidation>
  </dataValidations>
  <printOptions horizontalCentered="1"/>
  <pageMargins left="0.75" right="0.5" top="0.5" bottom="0.5" header="0.5" footer="0.5"/>
  <pageSetup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21</vt:i4>
      </vt:variant>
    </vt:vector>
  </HeadingPairs>
  <TitlesOfParts>
    <vt:vector size="23" baseType="lpstr">
      <vt:lpstr>Financial Data</vt:lpstr>
      <vt:lpstr>Payment Calculation</vt:lpstr>
      <vt:lpstr>'Payment Calculation'!Beg_Bal</vt:lpstr>
      <vt:lpstr>Data</vt:lpstr>
      <vt:lpstr>End_Bal</vt:lpstr>
      <vt:lpstr>'Payment Calculation'!Extra_Pay</vt:lpstr>
      <vt:lpstr>Full_Print</vt:lpstr>
      <vt:lpstr>'Payment Calculation'!Int</vt:lpstr>
      <vt:lpstr>Interest_Rate</vt:lpstr>
      <vt:lpstr>Loan_Amount</vt:lpstr>
      <vt:lpstr>Loan_Start</vt:lpstr>
      <vt:lpstr>Loan_Years</vt:lpstr>
      <vt:lpstr>'Payment Calculation'!Num_Pmt_Per_Year</vt:lpstr>
      <vt:lpstr>Pay_Date</vt:lpstr>
      <vt:lpstr>'Payment Calculation'!Pay_Num</vt:lpstr>
      <vt:lpstr>'Payment Calculation'!Princ</vt:lpstr>
      <vt:lpstr>'Payment Calculation'!Print_Titles</vt:lpstr>
      <vt:lpstr>'Payment Calculation'!Sched_Pay</vt:lpstr>
      <vt:lpstr>'Payment Calculation'!Scheduled_Extra_Payments</vt:lpstr>
      <vt:lpstr>Scheduled_Interest_Rate</vt:lpstr>
      <vt:lpstr>'Payment Calculation'!Scheduled_Monthly_Payment</vt:lpstr>
      <vt:lpstr>Total_Interest</vt:lpstr>
      <vt:lpstr>'Payment Calculation'!Total_Pay</vt:lpstr>
    </vt:vector>
  </TitlesOfParts>
  <Company>Salt Lake City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%username%</dc:creator>
  <cp:lastModifiedBy>%username%</cp:lastModifiedBy>
  <cp:lastPrinted>2015-01-08T16:46:27Z</cp:lastPrinted>
  <dcterms:created xsi:type="dcterms:W3CDTF">2015-01-07T20:49:18Z</dcterms:created>
  <dcterms:modified xsi:type="dcterms:W3CDTF">2015-01-30T16:41:53Z</dcterms:modified>
</cp:coreProperties>
</file>